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20240820\_javitasok20240822\casco\"/>
    </mc:Choice>
  </mc:AlternateContent>
  <xr:revisionPtr revIDLastSave="0" documentId="13_ncr:1_{3D51DCB7-955D-4B34-A5D5-A686F1712182}" xr6:coauthVersionLast="47" xr6:coauthVersionMax="47" xr10:uidLastSave="{00000000-0000-0000-0000-000000000000}"/>
  <bookViews>
    <workbookView xWindow="-120" yWindow="-120" windowWidth="29040" windowHeight="15840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C90" i="1"/>
  <c r="C89" i="1"/>
  <c r="C84" i="1"/>
  <c r="AC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C254" i="1" l="1"/>
  <c r="C255" i="1"/>
  <c r="C256" i="1"/>
  <c r="C257" i="1"/>
  <c r="C258" i="1"/>
  <c r="C259" i="1"/>
  <c r="C260" i="1"/>
  <c r="C261" i="1"/>
  <c r="C262" i="1"/>
  <c r="C263" i="1"/>
  <c r="C264" i="1"/>
  <c r="C265" i="1"/>
  <c r="C227" i="1"/>
  <c r="C228" i="1"/>
  <c r="C229" i="1"/>
  <c r="C230" i="1"/>
  <c r="C231" i="1"/>
  <c r="C232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03" i="1"/>
  <c r="C204" i="1"/>
  <c r="C205" i="1"/>
  <c r="C233" i="1"/>
  <c r="C234" i="1"/>
  <c r="C235" i="1"/>
  <c r="C236" i="1"/>
  <c r="C237" i="1"/>
  <c r="C238" i="1"/>
  <c r="C239" i="1"/>
  <c r="C240" i="1"/>
  <c r="C241" i="1"/>
  <c r="C266" i="1"/>
  <c r="C267" i="1"/>
  <c r="C268" i="1"/>
  <c r="C73" i="1"/>
  <c r="C74" i="1"/>
  <c r="C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4" i="1"/>
  <c r="C195" i="1"/>
  <c r="C196" i="1"/>
  <c r="C197" i="1"/>
  <c r="C198" i="1"/>
  <c r="C199" i="1"/>
  <c r="C191" i="1"/>
  <c r="C192" i="1"/>
  <c r="C193" i="1"/>
  <c r="C200" i="1"/>
  <c r="C201" i="1"/>
  <c r="C202" i="1"/>
  <c r="C85" i="1"/>
  <c r="C86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76" i="1"/>
  <c r="C77" i="1"/>
  <c r="C78" i="1"/>
  <c r="C79" i="1"/>
  <c r="C80" i="1"/>
  <c r="C81" i="1"/>
  <c r="C145" i="1"/>
  <c r="C168" i="1"/>
  <c r="C169" i="1"/>
  <c r="C170" i="1"/>
  <c r="C171" i="1"/>
  <c r="C172" i="1"/>
  <c r="C173" i="1"/>
  <c r="C174" i="1"/>
  <c r="C175" i="1"/>
  <c r="C146" i="1"/>
  <c r="C147" i="1"/>
  <c r="C148" i="1"/>
  <c r="C149" i="1"/>
  <c r="C150" i="1"/>
  <c r="C151" i="1"/>
  <c r="C110" i="1"/>
  <c r="C111" i="1"/>
  <c r="C112" i="1"/>
  <c r="C2" i="1"/>
  <c r="C3" i="1"/>
  <c r="C4" i="1"/>
  <c r="C107" i="1"/>
  <c r="C108" i="1"/>
  <c r="C109" i="1"/>
  <c r="C97" i="1"/>
  <c r="C98" i="1"/>
  <c r="C99" i="1"/>
  <c r="C100" i="1"/>
  <c r="C101" i="1"/>
  <c r="C102" i="1"/>
  <c r="C103" i="1"/>
  <c r="C104" i="1"/>
  <c r="C105" i="1"/>
  <c r="C106" i="1"/>
  <c r="C87" i="1"/>
  <c r="C88" i="1"/>
  <c r="C93" i="1"/>
  <c r="C94" i="1"/>
  <c r="C95" i="1"/>
  <c r="C96" i="1"/>
  <c r="C91" i="1"/>
  <c r="C92" i="1"/>
  <c r="C6" i="1"/>
  <c r="C7" i="1"/>
  <c r="C8" i="1"/>
  <c r="C279" i="1"/>
  <c r="C270" i="1"/>
  <c r="C271" i="1"/>
  <c r="C272" i="1"/>
  <c r="C273" i="1"/>
  <c r="C274" i="1"/>
  <c r="C275" i="1"/>
  <c r="C276" i="1"/>
  <c r="C277" i="1"/>
  <c r="C278" i="1"/>
  <c r="C269" i="1"/>
  <c r="C82" i="1"/>
  <c r="C83" i="1"/>
  <c r="C5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B269" i="1"/>
  <c r="B5" i="1"/>
  <c r="A2" i="8" a="1"/>
  <c r="A2" i="8" s="1"/>
  <c r="AB156" i="1" l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27" i="1"/>
  <c r="AB228" i="1"/>
  <c r="AB229" i="1"/>
  <c r="AB230" i="1"/>
  <c r="AB231" i="1"/>
  <c r="AB232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03" i="1"/>
  <c r="AB204" i="1"/>
  <c r="AB205" i="1"/>
  <c r="AB233" i="1"/>
  <c r="AB234" i="1"/>
  <c r="AB235" i="1"/>
  <c r="AB236" i="1"/>
  <c r="AB237" i="1"/>
  <c r="AB238" i="1"/>
  <c r="AB239" i="1"/>
  <c r="AB240" i="1"/>
  <c r="AB241" i="1"/>
  <c r="AB266" i="1"/>
  <c r="AB267" i="1"/>
  <c r="AB268" i="1"/>
  <c r="AB73" i="1"/>
  <c r="AB74" i="1"/>
  <c r="AB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4" i="1"/>
  <c r="AB195" i="1"/>
  <c r="AB196" i="1"/>
  <c r="AB197" i="1"/>
  <c r="AB198" i="1"/>
  <c r="AB199" i="1"/>
  <c r="AB191" i="1"/>
  <c r="AB192" i="1"/>
  <c r="AB193" i="1"/>
  <c r="AB200" i="1"/>
  <c r="AB201" i="1"/>
  <c r="AB202" i="1"/>
  <c r="AB84" i="1"/>
  <c r="AB85" i="1"/>
  <c r="AB86" i="1"/>
  <c r="AB152" i="1"/>
  <c r="AB153" i="1"/>
  <c r="AB154" i="1"/>
  <c r="AB155" i="1"/>
  <c r="AB157" i="1"/>
  <c r="AB158" i="1"/>
  <c r="AB159" i="1"/>
  <c r="AB160" i="1"/>
  <c r="AB161" i="1"/>
  <c r="AB162" i="1"/>
  <c r="AB163" i="1"/>
  <c r="AB164" i="1"/>
  <c r="AB165" i="1"/>
  <c r="AB166" i="1"/>
  <c r="AB167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76" i="1"/>
  <c r="AB77" i="1"/>
  <c r="AB78" i="1"/>
  <c r="AB79" i="1"/>
  <c r="AB80" i="1"/>
  <c r="AB81" i="1"/>
  <c r="AB145" i="1"/>
  <c r="AB168" i="1"/>
  <c r="AB169" i="1"/>
  <c r="AB170" i="1"/>
  <c r="AB171" i="1"/>
  <c r="AB172" i="1"/>
  <c r="AB173" i="1"/>
  <c r="AB174" i="1"/>
  <c r="AB175" i="1"/>
  <c r="AB146" i="1"/>
  <c r="AB147" i="1"/>
  <c r="AB148" i="1"/>
  <c r="AB149" i="1"/>
  <c r="AB150" i="1"/>
  <c r="AB151" i="1"/>
  <c r="AB110" i="1"/>
  <c r="AB111" i="1"/>
  <c r="AB112" i="1"/>
  <c r="AB2" i="1"/>
  <c r="AB3" i="1"/>
  <c r="AB4" i="1"/>
  <c r="AB107" i="1"/>
  <c r="AB108" i="1"/>
  <c r="AB109" i="1"/>
  <c r="AB97" i="1"/>
  <c r="AB98" i="1"/>
  <c r="AB99" i="1"/>
  <c r="AB100" i="1"/>
  <c r="AB101" i="1"/>
  <c r="AB102" i="1"/>
  <c r="AB103" i="1"/>
  <c r="AB104" i="1"/>
  <c r="AB105" i="1"/>
  <c r="AB106" i="1"/>
  <c r="AB87" i="1"/>
  <c r="AB88" i="1"/>
  <c r="AB93" i="1"/>
  <c r="AB94" i="1"/>
  <c r="AB89" i="1"/>
  <c r="AB90" i="1"/>
  <c r="AB95" i="1"/>
  <c r="AB96" i="1"/>
  <c r="AB91" i="1"/>
  <c r="AB92" i="1"/>
  <c r="AB6" i="1"/>
  <c r="AB7" i="1"/>
  <c r="AB8" i="1"/>
  <c r="AB279" i="1"/>
  <c r="AB270" i="1"/>
  <c r="AB271" i="1"/>
  <c r="AB272" i="1"/>
  <c r="AB273" i="1"/>
  <c r="AB274" i="1"/>
  <c r="AB275" i="1"/>
  <c r="AB276" i="1"/>
  <c r="AB277" i="1"/>
  <c r="AB278" i="1"/>
  <c r="AB269" i="1"/>
  <c r="AB82" i="1"/>
  <c r="AB83" i="1"/>
  <c r="AB5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03" i="1"/>
  <c r="E203" i="1" s="1"/>
  <c r="D204" i="1"/>
  <c r="E204" i="1" s="1"/>
  <c r="D205" i="1"/>
  <c r="E205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66" i="1"/>
  <c r="E266" i="1" s="1"/>
  <c r="D267" i="1"/>
  <c r="E267" i="1" s="1"/>
  <c r="D268" i="1"/>
  <c r="E268" i="1" s="1"/>
  <c r="D73" i="1"/>
  <c r="E73" i="1" s="1"/>
  <c r="D74" i="1"/>
  <c r="E74" i="1" s="1"/>
  <c r="D75" i="1"/>
  <c r="E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191" i="1"/>
  <c r="E191" i="1" s="1"/>
  <c r="D192" i="1"/>
  <c r="E192" i="1" s="1"/>
  <c r="D193" i="1"/>
  <c r="E193" i="1" s="1"/>
  <c r="D200" i="1"/>
  <c r="E200" i="1" s="1"/>
  <c r="D201" i="1"/>
  <c r="E201" i="1" s="1"/>
  <c r="D202" i="1"/>
  <c r="E202" i="1" s="1"/>
  <c r="D84" i="1"/>
  <c r="E84" i="1" s="1"/>
  <c r="D85" i="1"/>
  <c r="E85" i="1" s="1"/>
  <c r="D86" i="1"/>
  <c r="E86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145" i="1"/>
  <c r="E145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10" i="1"/>
  <c r="E110" i="1" s="1"/>
  <c r="D111" i="1"/>
  <c r="E111" i="1" s="1"/>
  <c r="D112" i="1"/>
  <c r="E112" i="1" s="1"/>
  <c r="D2" i="1"/>
  <c r="E2" i="1" s="1"/>
  <c r="D3" i="1"/>
  <c r="E3" i="1" s="1"/>
  <c r="D4" i="1"/>
  <c r="D107" i="1"/>
  <c r="E107" i="1" s="1"/>
  <c r="D108" i="1"/>
  <c r="E108" i="1" s="1"/>
  <c r="D109" i="1"/>
  <c r="E109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87" i="1"/>
  <c r="E87" i="1" s="1"/>
  <c r="D88" i="1"/>
  <c r="E88" i="1" s="1"/>
  <c r="D93" i="1"/>
  <c r="E93" i="1" s="1"/>
  <c r="D94" i="1"/>
  <c r="E94" i="1" s="1"/>
  <c r="D89" i="1"/>
  <c r="E89" i="1" s="1"/>
  <c r="D90" i="1"/>
  <c r="E90" i="1" s="1"/>
  <c r="D95" i="1"/>
  <c r="E95" i="1" s="1"/>
  <c r="D96" i="1"/>
  <c r="E96" i="1" s="1"/>
  <c r="D91" i="1"/>
  <c r="E91" i="1" s="1"/>
  <c r="D92" i="1"/>
  <c r="E92" i="1" s="1"/>
  <c r="D6" i="1"/>
  <c r="E6" i="1" s="1"/>
  <c r="D7" i="1"/>
  <c r="E7" i="1" s="1"/>
  <c r="D8" i="1"/>
  <c r="E8" i="1" s="1"/>
  <c r="D279" i="1"/>
  <c r="E27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69" i="1"/>
  <c r="E269" i="1" s="1"/>
  <c r="D5" i="1"/>
  <c r="E5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E82" i="1"/>
  <c r="E17" i="1"/>
  <c r="E83" i="1"/>
  <c r="E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<sst xmlns="http://schemas.openxmlformats.org/spreadsheetml/2006/main" count="5589" uniqueCount="1831">
  <si>
    <t>productItemNumber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</si>
  <si>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</si>
  <si>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</si>
  <si>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</si>
  <si>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</si>
  <si>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</si>
  <si>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</si>
  <si>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</si>
  <si>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</si>
  <si>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</si>
  <si>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productWeight</t>
  </si>
  <si>
    <t>productPieceWebshopPrice</t>
  </si>
  <si>
    <t>productPriceType</t>
  </si>
  <si>
    <t>originalname</t>
  </si>
  <si>
    <t>color</t>
  </si>
  <si>
    <t>size</t>
  </si>
  <si>
    <t>nemet</t>
  </si>
  <si>
    <t>magyar</t>
  </si>
  <si>
    <t>marka</t>
  </si>
  <si>
    <t>colorCode</t>
  </si>
  <si>
    <t>colorOriginal</t>
  </si>
  <si>
    <t>1 kg</t>
  </si>
  <si>
    <t>500 g</t>
  </si>
  <si>
    <t>1 l</t>
  </si>
  <si>
    <t>3 kg</t>
  </si>
  <si>
    <t>10 kg</t>
  </si>
  <si>
    <t>1,5 kg</t>
  </si>
  <si>
    <t>2,5 kg</t>
  </si>
  <si>
    <t>650 g</t>
  </si>
  <si>
    <t>1,6 kg</t>
  </si>
  <si>
    <t>5 kg</t>
  </si>
  <si>
    <t>5 l</t>
  </si>
  <si>
    <t>400 g</t>
  </si>
  <si>
    <t>800 g</t>
  </si>
  <si>
    <t>1,7 kg</t>
  </si>
  <si>
    <t>250 ml</t>
  </si>
  <si>
    <t>600 g</t>
  </si>
  <si>
    <t>900 g</t>
  </si>
  <si>
    <t>200 ml</t>
  </si>
  <si>
    <t>125 ml</t>
  </si>
  <si>
    <t>500 ml</t>
  </si>
  <si>
    <t>650 ml</t>
  </si>
  <si>
    <t>850 g</t>
  </si>
  <si>
    <t>2 kg</t>
  </si>
  <si>
    <t>450 ml</t>
  </si>
  <si>
    <t>75 ml</t>
  </si>
  <si>
    <t>2,5 l</t>
  </si>
  <si>
    <t>80 ml</t>
  </si>
  <si>
    <t>750 ml</t>
  </si>
  <si>
    <t>productItemNumberExtra</t>
  </si>
  <si>
    <t>productStringSize</t>
  </si>
  <si>
    <t>size2</t>
  </si>
  <si>
    <t>36</t>
  </si>
  <si>
    <t>37</t>
  </si>
  <si>
    <t>38</t>
  </si>
  <si>
    <t>39</t>
  </si>
  <si>
    <t>40</t>
  </si>
  <si>
    <t>41</t>
  </si>
  <si>
    <t>42</t>
  </si>
  <si>
    <t>43</t>
  </si>
  <si>
    <t>30</t>
  </si>
  <si>
    <t>31</t>
  </si>
  <si>
    <t>32</t>
  </si>
  <si>
    <t>33</t>
  </si>
  <si>
    <t>34</t>
  </si>
  <si>
    <t>35</t>
  </si>
  <si>
    <t>28</t>
  </si>
  <si>
    <t>29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</si>
  <si>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</si>
  <si>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</si>
  <si>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</si>
  <si>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</si>
  <si>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</si>
  <si>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</si>
  <si>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</si>
  <si>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</si>
  <si>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</si>
  <si>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</si>
  <si>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</si>
  <si>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</si>
  <si>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</si>
  <si>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</si>
  <si>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</si>
  <si>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</si>
  <si>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</si>
  <si>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RGB(96, 96, 96)</t>
  </si>
  <si>
    <t>asphalt/schwarz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</si>
  <si>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</si>
  <si>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</si>
  <si>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</si>
  <si>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</si>
  <si>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</si>
  <si>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</si>
  <si>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</si>
  <si>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</si>
  <si>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</si>
  <si>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</si>
  <si>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</si>
  <si>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</si>
  <si>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</si>
  <si>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</si>
  <si>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</si>
  <si>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</si>
  <si>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</si>
  <si>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</si>
  <si>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</si>
  <si>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</si>
  <si>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</si>
  <si>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</si>
  <si>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</si>
  <si>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</si>
  <si>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</si>
  <si>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</si>
  <si>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</si>
  <si>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</si>
  <si>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</si>
  <si>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</si>
  <si>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</si>
  <si>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</si>
  <si>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</si>
  <si>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</si>
  <si>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</si>
  <si>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</si>
  <si>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</si>
  <si>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</si>
  <si>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</si>
  <si>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</si>
  <si>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</si>
  <si>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</si>
  <si>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</si>
  <si>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</si>
  <si>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</si>
  <si>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braun/gold</t>
  </si>
  <si>
    <t>barna/arany</t>
  </si>
  <si>
    <t>braun/gold/beige/silber</t>
  </si>
  <si>
    <t>barna/arany/bézs/ezüst</t>
  </si>
  <si>
    <t>braun/roségold</t>
  </si>
  <si>
    <t>braun/türkis</t>
  </si>
  <si>
    <t>barna/türkiz</t>
  </si>
  <si>
    <t>braun-beige</t>
  </si>
  <si>
    <t>barna-bézs</t>
  </si>
  <si>
    <t>brillantblau</t>
  </si>
  <si>
    <t>RGB(0, 51, 204)</t>
  </si>
  <si>
    <t>burgunderrot</t>
  </si>
  <si>
    <t>RGB(144, 0, 32)</t>
  </si>
  <si>
    <t>burgunderrot/silber</t>
  </si>
  <si>
    <t>burgunderrot/zinn</t>
  </si>
  <si>
    <t>cranberry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</si>
  <si>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</si>
  <si>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</si>
  <si>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</si>
  <si>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</si>
  <si>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</si>
  <si>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</si>
  <si>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</si>
  <si>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</si>
  <si>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</si>
  <si>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</si>
  <si>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</si>
  <si>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</si>
  <si>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</si>
  <si>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</si>
  <si>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</si>
  <si>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</si>
  <si>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dunkelblau/taupe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</si>
  <si>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</si>
  <si>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</si>
  <si>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</si>
  <si>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</si>
  <si>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</si>
  <si>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</si>
  <si>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</si>
  <si>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</si>
  <si>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</si>
  <si>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</si>
  <si>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</si>
  <si>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</si>
  <si>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</si>
  <si>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</si>
  <si>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</si>
  <si>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</si>
  <si>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</si>
  <si>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</si>
  <si>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</si>
  <si>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</si>
  <si>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</si>
  <si>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</si>
  <si>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</si>
  <si>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</si>
  <si>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</si>
  <si>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</si>
  <si>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</si>
  <si>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</si>
  <si>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RGB(142, 142, 142)</t>
  </si>
  <si>
    <t>grau/hellblau</t>
  </si>
  <si>
    <t>szürke/világoskék</t>
  </si>
  <si>
    <t>rgb(82,139,139)</t>
  </si>
  <si>
    <t>grau/roségold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</si>
  <si>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</si>
  <si>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</si>
  <si>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</si>
  <si>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</si>
  <si>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</si>
  <si>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</si>
  <si>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</si>
  <si>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</si>
  <si>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</si>
  <si>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</si>
  <si>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</si>
  <si>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RGB(211, 211, 211)</t>
  </si>
  <si>
    <t>hibiscus</t>
  </si>
  <si>
    <t>hibiszkusz</t>
  </si>
  <si>
    <t>RGB(240, 50, 128)</t>
  </si>
  <si>
    <t>hibiskus</t>
  </si>
  <si>
    <t>himbeere/grau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</si>
  <si>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</si>
  <si>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</si>
  <si>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</si>
  <si>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</si>
  <si>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</si>
  <si>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</si>
  <si>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</si>
  <si>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</si>
  <si>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</si>
  <si>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</si>
  <si>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</si>
  <si>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</si>
  <si>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</si>
  <si>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</si>
  <si>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</si>
  <si>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</si>
  <si>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</si>
  <si>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</si>
  <si>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</si>
  <si>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</si>
  <si>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</si>
  <si>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</si>
  <si>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</si>
  <si>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</si>
  <si>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</si>
  <si>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</si>
  <si>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</si>
  <si>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</si>
  <si>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</si>
  <si>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</si>
  <si>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</si>
  <si>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</si>
  <si>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</si>
  <si>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</si>
  <si>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</si>
  <si>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</si>
  <si>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</si>
  <si>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</si>
  <si>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</si>
  <si>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</si>
  <si>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</si>
  <si>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</si>
  <si>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</si>
  <si>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</si>
  <si>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</si>
  <si>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nachtblau/roségold</t>
  </si>
  <si>
    <t>nachtblau/silber</t>
  </si>
  <si>
    <t>éjkék/ezüst</t>
  </si>
  <si>
    <t>nachtblau/silver</t>
  </si>
  <si>
    <t>nachtblau/taupe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</si>
  <si>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</si>
  <si>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</si>
  <si>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</si>
  <si>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</si>
  <si>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</si>
  <si>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</si>
  <si>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</si>
  <si>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</si>
  <si>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navy/rot/silber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</si>
  <si>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</si>
  <si>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</si>
  <si>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</si>
  <si>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</si>
  <si>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</si>
  <si>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</si>
  <si>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</si>
  <si>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</si>
  <si>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</si>
  <si>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</si>
  <si>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</si>
  <si>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</si>
  <si>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</si>
  <si>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</si>
  <si>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</si>
  <si>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</si>
  <si>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</si>
  <si>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</si>
  <si>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</si>
  <si>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</si>
  <si>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</si>
  <si>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</si>
  <si>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</si>
  <si>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</si>
  <si>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</si>
  <si>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rosé</t>
  </si>
  <si>
    <t>rgb(183,110,121)</t>
  </si>
  <si>
    <t>rosé gold</t>
  </si>
  <si>
    <t>rose shine</t>
  </si>
  <si>
    <t>roségold</t>
  </si>
  <si>
    <t>rot</t>
  </si>
  <si>
    <t>rgb(255,0,0)</t>
  </si>
  <si>
    <t>rot/dunkelblau</t>
  </si>
  <si>
    <t>rgb(205,0,0)</t>
  </si>
  <si>
    <t>rot/schwarz</t>
  </si>
  <si>
    <t>rgb(139,26,26)</t>
  </si>
  <si>
    <t>rot/silber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</si>
  <si>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</si>
  <si>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</si>
  <si>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</si>
  <si>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</si>
  <si>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</si>
  <si>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</si>
  <si>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</si>
  <si>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</si>
  <si>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</si>
  <si>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</si>
  <si>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</si>
  <si>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</si>
  <si>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</si>
  <si>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</si>
  <si>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</si>
  <si>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</si>
  <si>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</si>
  <si>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</si>
  <si>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</si>
  <si>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</si>
  <si>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</si>
  <si>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</si>
  <si>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</si>
  <si>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</si>
  <si>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</si>
  <si>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</si>
  <si>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</si>
  <si>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</si>
  <si>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</si>
  <si>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</si>
  <si>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</si>
  <si>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</si>
  <si>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</si>
  <si>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</si>
  <si>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</si>
  <si>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</si>
  <si>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</si>
  <si>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</si>
  <si>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</si>
  <si>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</si>
  <si>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</si>
  <si>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</si>
  <si>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</si>
  <si>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</si>
  <si>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</si>
  <si>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rgb(255,255,240)</t>
  </si>
  <si>
    <t>weiß/schwarz</t>
  </si>
  <si>
    <t>fehér/fekete</t>
  </si>
  <si>
    <t>rgb(245,245,245)</t>
  </si>
  <si>
    <t>wildrose</t>
  </si>
  <si>
    <t>RGB(255, 192, 203)</t>
  </si>
  <si>
    <t>zinn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</si>
  <si>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</si>
  <si>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</si>
  <si>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</si>
  <si>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</si>
  <si>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</si>
  <si>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</si>
  <si>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</si>
  <si>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</si>
  <si>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</si>
  <si>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</si>
  <si>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</si>
  <si>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</si>
  <si>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</si>
  <si>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</si>
  <si>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</si>
  <si>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</si>
  <si>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</si>
  <si>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</si>
  <si>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</si>
  <si>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</si>
  <si>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</si>
  <si>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</si>
  <si>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schwarz shine/roségold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</si>
  <si>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</si>
  <si>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</si>
  <si>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</si>
  <si>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</si>
  <si>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</si>
  <si>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</si>
  <si>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</si>
  <si>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</si>
  <si>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</si>
  <si>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</si>
  <si>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</si>
  <si>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</si>
  <si>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</si>
  <si>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</si>
  <si>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</si>
  <si>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</si>
  <si>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</si>
  <si>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</si>
  <si>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</si>
  <si>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</si>
  <si>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</si>
  <si>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</si>
  <si>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</si>
  <si>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</si>
  <si>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</si>
  <si>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</si>
  <si>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</si>
  <si>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</si>
  <si>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</si>
  <si>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schwarz/rose gold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</si>
  <si>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</si>
  <si>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</si>
  <si>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</si>
  <si>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</si>
  <si>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</si>
  <si>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</si>
  <si>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</si>
  <si>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</si>
  <si>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</si>
  <si>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</si>
  <si>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</si>
  <si>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</si>
  <si>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</si>
  <si>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</si>
  <si>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</si>
  <si>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</si>
  <si>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</si>
  <si>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schwarz-grau</t>
  </si>
  <si>
    <t>schwarz-silber</t>
  </si>
  <si>
    <t>klein silber-/rosafarben</t>
  </si>
  <si>
    <t>klein silber-/schwarzfarben</t>
  </si>
  <si>
    <t>ezüst/fekete</t>
  </si>
  <si>
    <t>nachtblaue/silber</t>
  </si>
  <si>
    <t>türkis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</si>
  <si>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</si>
  <si>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</si>
  <si>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</si>
  <si>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</si>
  <si>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</si>
  <si>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</si>
  <si>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</si>
  <si>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</si>
  <si>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</si>
  <si>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</si>
  <si>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</si>
  <si>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</si>
  <si>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</si>
  <si>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</si>
  <si>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</si>
  <si>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</si>
  <si>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</si>
  <si>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</si>
  <si>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</si>
  <si>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</si>
  <si>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</si>
  <si>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</si>
  <si>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</si>
  <si>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</si>
  <si>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</si>
  <si>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</si>
  <si>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</si>
  <si>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</si>
  <si>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</si>
  <si>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</si>
  <si>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</si>
  <si>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</si>
  <si>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</si>
  <si>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</si>
  <si>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</si>
  <si>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</si>
  <si>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</si>
  <si>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</si>
  <si>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</si>
  <si>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</si>
  <si>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</si>
  <si>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</si>
  <si>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</si>
  <si>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</si>
  <si>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</si>
  <si>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</si>
  <si>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</si>
  <si>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</si>
  <si>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</si>
  <si>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</si>
  <si>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</si>
  <si>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</si>
  <si>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</si>
  <si>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</si>
  <si>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</si>
  <si>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</si>
  <si>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</si>
  <si>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</si>
  <si>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</si>
  <si>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</si>
  <si>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</si>
  <si>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</si>
  <si>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</si>
  <si>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</si>
  <si>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</si>
  <si>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</si>
  <si>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</si>
  <si>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</si>
  <si>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</si>
  <si>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</si>
  <si>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</si>
  <si>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</si>
  <si>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</si>
  <si>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</si>
  <si>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</si>
  <si>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</si>
  <si>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</si>
  <si>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</si>
  <si>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</si>
  <si>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</si>
  <si>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</si>
  <si>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</si>
  <si>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</si>
  <si>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</si>
  <si>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</si>
  <si>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</si>
  <si>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</si>
  <si>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</si>
  <si>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</si>
  <si>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</si>
  <si>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</si>
  <si>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</si>
  <si>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</si>
  <si>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széles S</t>
  </si>
  <si>
    <t>MW</t>
  </si>
  <si>
    <t>széles M</t>
  </si>
  <si>
    <t>LW</t>
  </si>
  <si>
    <t>széles L</t>
  </si>
  <si>
    <t>LXW</t>
  </si>
  <si>
    <t>széles XL</t>
  </si>
  <si>
    <t>MXW</t>
  </si>
  <si>
    <t>széles XXL</t>
  </si>
  <si>
    <t>unisize</t>
  </si>
  <si>
    <t>uni</t>
  </si>
  <si>
    <t>WXS</t>
  </si>
  <si>
    <t>széles 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</si>
  <si>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</si>
  <si>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</si>
  <si>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</si>
  <si>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</si>
  <si>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</si>
  <si>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</si>
  <si>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</si>
  <si>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</si>
  <si>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</si>
  <si>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</si>
  <si>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</si>
  <si>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</si>
  <si>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</si>
  <si>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</si>
  <si>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</si>
  <si>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</si>
  <si>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</si>
  <si>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</si>
  <si>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</si>
  <si>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</si>
  <si>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</si>
  <si>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</si>
  <si>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</si>
  <si>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</si>
  <si>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</si>
  <si>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</si>
  <si>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</si>
  <si>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XS-L</t>
  </si>
  <si>
    <t>Uni</t>
  </si>
  <si>
    <t>Uni (52– 56 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</si>
  <si>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</si>
  <si>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</si>
  <si>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</si>
  <si>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</si>
  <si>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</si>
  <si>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</si>
  <si>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</si>
  <si>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</si>
  <si>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</si>
  <si>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</si>
  <si>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</si>
  <si>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</si>
  <si>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</si>
  <si>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</si>
  <si>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</si>
  <si>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</si>
  <si>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</si>
  <si>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</si>
  <si>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</si>
  <si>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</si>
  <si>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</si>
  <si>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</si>
  <si>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44</t>
  </si>
  <si>
    <t>45</t>
  </si>
  <si>
    <t>46</t>
  </si>
  <si>
    <t>47</t>
  </si>
  <si>
    <t>48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</si>
  <si>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</si>
  <si>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</si>
  <si>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</si>
  <si>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</si>
  <si>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</si>
  <si>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</si>
  <si>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</si>
  <si>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</si>
  <si>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</si>
  <si>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</si>
  <si>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</si>
  <si>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104</t>
  </si>
  <si>
    <t>110</t>
  </si>
  <si>
    <t>116</t>
  </si>
  <si>
    <t>122</t>
  </si>
  <si>
    <t>128</t>
  </si>
  <si>
    <t>134</t>
  </si>
  <si>
    <t>135</t>
  </si>
  <si>
    <t>140</t>
  </si>
  <si>
    <t>145</t>
  </si>
  <si>
    <t>152</t>
  </si>
  <si>
    <t>164</t>
  </si>
  <si>
    <t>176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</si>
  <si>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</si>
  <si>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</si>
  <si>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</si>
  <si>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</si>
  <si>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</si>
  <si>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</si>
  <si>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</si>
  <si>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</si>
  <si>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</si>
  <si>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65 cm</t>
  </si>
  <si>
    <t>1 kg Tüte</t>
  </si>
  <si>
    <t>1 liter</t>
  </si>
  <si>
    <t>10 cm</t>
  </si>
  <si>
    <t>10 Liter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</si>
  <si>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</si>
  <si>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</si>
  <si>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</si>
  <si>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</si>
  <si>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</si>
  <si>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</si>
  <si>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</si>
  <si>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</si>
  <si>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</si>
  <si>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</si>
  <si>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</si>
  <si>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</si>
  <si>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</si>
  <si>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</si>
  <si>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</si>
  <si>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</si>
  <si>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</si>
  <si>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</si>
  <si>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</si>
  <si>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</si>
  <si>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</si>
  <si>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</si>
  <si>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</si>
  <si>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</si>
  <si>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</si>
  <si>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</si>
  <si>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</si>
  <si>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</si>
  <si>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</si>
  <si>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</si>
  <si>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</si>
  <si>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</si>
  <si>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</si>
  <si>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</si>
  <si>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</si>
  <si>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</si>
  <si>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</si>
  <si>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</si>
  <si>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</si>
  <si>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</si>
  <si>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</si>
  <si>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</si>
  <si>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</si>
  <si>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</si>
  <si>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</si>
  <si>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</si>
  <si>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</si>
  <si>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</si>
  <si>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</si>
  <si>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</si>
  <si>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</si>
  <si>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</si>
  <si>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</si>
  <si>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</si>
  <si>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</si>
  <si>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</si>
  <si>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</si>
  <si>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</si>
  <si>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</si>
  <si>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</si>
  <si>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</si>
  <si>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</si>
  <si>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</si>
  <si>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</si>
  <si>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</si>
  <si>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</si>
  <si>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</si>
  <si>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</si>
  <si>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</si>
  <si>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</si>
  <si>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</si>
  <si>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</si>
  <si>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</si>
  <si>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</si>
  <si>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</si>
  <si>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</si>
  <si>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</si>
  <si>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1kg</t>
  </si>
  <si>
    <t>1l</t>
  </si>
  <si>
    <t>2 cm</t>
  </si>
  <si>
    <t>2 l</t>
  </si>
  <si>
    <t>2 m</t>
  </si>
  <si>
    <t>20 cm</t>
  </si>
  <si>
    <t>20 kg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</si>
  <si>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</si>
  <si>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</si>
  <si>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</si>
  <si>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</si>
  <si>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</si>
  <si>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</si>
  <si>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</si>
  <si>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</si>
  <si>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</si>
  <si>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</si>
  <si>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</si>
  <si>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</si>
  <si>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</si>
  <si>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</si>
  <si>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</si>
  <si>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</si>
  <si>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</si>
  <si>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</si>
  <si>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</si>
  <si>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</si>
  <si>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</si>
  <si>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</si>
  <si>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</si>
  <si>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</si>
  <si>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</si>
  <si>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</si>
  <si>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</si>
  <si>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</si>
  <si>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</si>
  <si>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</si>
  <si>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</si>
  <si>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</si>
  <si>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</si>
  <si>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</si>
  <si>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</si>
  <si>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</si>
  <si>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40cm</t>
  </si>
  <si>
    <t>44cm/17</t>
  </si>
  <si>
    <t>45 - 53 cm</t>
  </si>
  <si>
    <t>45 cm</t>
  </si>
  <si>
    <t>45cm</t>
  </si>
  <si>
    <t>45x45 cm</t>
  </si>
  <si>
    <t>5 Liter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</si>
  <si>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</si>
  <si>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</si>
  <si>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</si>
  <si>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</si>
  <si>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</si>
  <si>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</si>
  <si>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</si>
  <si>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</si>
  <si>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</si>
  <si>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</si>
  <si>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</si>
  <si>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</si>
  <si>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</si>
  <si>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</si>
  <si>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</si>
  <si>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</si>
  <si>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</si>
  <si>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</si>
  <si>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</si>
  <si>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</si>
  <si>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</si>
  <si>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</si>
  <si>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</si>
  <si>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</si>
  <si>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</si>
  <si>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</si>
  <si>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</si>
  <si>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</si>
  <si>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</si>
  <si>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</si>
  <si>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</si>
  <si>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</si>
  <si>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</si>
  <si>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</si>
  <si>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</si>
  <si>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</si>
  <si>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</si>
  <si>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</si>
  <si>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</si>
  <si>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</si>
  <si>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</si>
  <si>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</si>
  <si>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</si>
  <si>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</si>
  <si>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</si>
  <si>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</si>
  <si>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</si>
  <si>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</si>
  <si>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</si>
  <si>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</si>
  <si>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</si>
  <si>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</si>
  <si>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</si>
  <si>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</si>
  <si>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</si>
  <si>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</si>
  <si>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</si>
  <si>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</si>
  <si>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</si>
  <si>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</si>
  <si>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</si>
  <si>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</si>
  <si>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</si>
  <si>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</si>
  <si>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</si>
  <si>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</si>
  <si>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</si>
  <si>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</si>
  <si>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</si>
  <si>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</si>
  <si>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</si>
  <si>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</si>
  <si>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</si>
  <si>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</si>
  <si>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</si>
  <si>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</si>
  <si>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</si>
  <si>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</si>
  <si>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</si>
  <si>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</si>
  <si>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</si>
  <si>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</si>
  <si>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</si>
  <si>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</si>
  <si>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</si>
  <si>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</si>
  <si>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</si>
  <si>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</si>
  <si>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</si>
  <si>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</si>
  <si>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</si>
  <si>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</si>
  <si>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</si>
  <si>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</si>
  <si>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</si>
  <si>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</si>
  <si>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</si>
  <si>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</si>
  <si>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</si>
  <si>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</si>
  <si>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Lovasfelszerelés</t>
  </si>
  <si>
    <t>067022S</t>
  </si>
  <si>
    <t>067022M</t>
  </si>
  <si>
    <t>067022L</t>
  </si>
  <si>
    <t>067024S</t>
  </si>
  <si>
    <t>067024M</t>
  </si>
  <si>
    <t>067024L</t>
  </si>
  <si>
    <t>067025S</t>
  </si>
  <si>
    <t>067025M</t>
  </si>
  <si>
    <t>067025L</t>
  </si>
  <si>
    <t>067026S</t>
  </si>
  <si>
    <t>067026M</t>
  </si>
  <si>
    <t>067026L</t>
  </si>
  <si>
    <t>066323S</t>
  </si>
  <si>
    <t>066323M</t>
  </si>
  <si>
    <t>066323L</t>
  </si>
  <si>
    <t>066324S</t>
  </si>
  <si>
    <t>066324M</t>
  </si>
  <si>
    <t>066324L</t>
  </si>
  <si>
    <t>066325S</t>
  </si>
  <si>
    <t>066325M</t>
  </si>
  <si>
    <t>066325L</t>
  </si>
  <si>
    <t>066326S</t>
  </si>
  <si>
    <t>066326M</t>
  </si>
  <si>
    <t>066327S</t>
  </si>
  <si>
    <t>066327M</t>
  </si>
  <si>
    <t>066327L</t>
  </si>
  <si>
    <t>066318S</t>
  </si>
  <si>
    <t>066318M</t>
  </si>
  <si>
    <t>066318L</t>
  </si>
  <si>
    <t>066312S</t>
  </si>
  <si>
    <t>066312M</t>
  </si>
  <si>
    <t>066312L</t>
  </si>
  <si>
    <t>066310S</t>
  </si>
  <si>
    <t>066310M</t>
  </si>
  <si>
    <t>066310L</t>
  </si>
  <si>
    <t>066311S</t>
  </si>
  <si>
    <t>066311M</t>
  </si>
  <si>
    <t>066311L</t>
  </si>
  <si>
    <t>066314S</t>
  </si>
  <si>
    <t>066314M</t>
  </si>
  <si>
    <t>066314L</t>
  </si>
  <si>
    <t>066317S</t>
  </si>
  <si>
    <t>066317M</t>
  </si>
  <si>
    <t>066317L</t>
  </si>
  <si>
    <t>066319S</t>
  </si>
  <si>
    <t>066319M</t>
  </si>
  <si>
    <t>066319L</t>
  </si>
  <si>
    <t>066330S</t>
  </si>
  <si>
    <t>066330M</t>
  </si>
  <si>
    <t>066330L</t>
  </si>
  <si>
    <t>066320S</t>
  </si>
  <si>
    <t>066320M</t>
  </si>
  <si>
    <t>066320L</t>
  </si>
  <si>
    <t>066322S</t>
  </si>
  <si>
    <t>066322M</t>
  </si>
  <si>
    <t>066322L</t>
  </si>
  <si>
    <t>066328S</t>
  </si>
  <si>
    <t>066328M</t>
  </si>
  <si>
    <t>066328L</t>
  </si>
  <si>
    <t>066329S</t>
  </si>
  <si>
    <t>066329M</t>
  </si>
  <si>
    <t>066329L</t>
  </si>
  <si>
    <t>069542S</t>
  </si>
  <si>
    <t>069542M</t>
  </si>
  <si>
    <t>069542L</t>
  </si>
  <si>
    <t>024038S</t>
  </si>
  <si>
    <t>024038M</t>
  </si>
  <si>
    <t>024038L</t>
  </si>
  <si>
    <t>065013S</t>
  </si>
  <si>
    <t>065013M</t>
  </si>
  <si>
    <t>065013L</t>
  </si>
  <si>
    <t>065014S</t>
  </si>
  <si>
    <t>065014M</t>
  </si>
  <si>
    <t>065014L</t>
  </si>
  <si>
    <t>065012S</t>
  </si>
  <si>
    <t>065012M</t>
  </si>
  <si>
    <t>065012L</t>
  </si>
  <si>
    <t>065015S</t>
  </si>
  <si>
    <t>065015M</t>
  </si>
  <si>
    <t>065015L</t>
  </si>
  <si>
    <t>065016S</t>
  </si>
  <si>
    <t>065101S</t>
  </si>
  <si>
    <t>065101M</t>
  </si>
  <si>
    <t>065101L</t>
  </si>
  <si>
    <t>065102S</t>
  </si>
  <si>
    <t>065102M</t>
  </si>
  <si>
    <t>065102L</t>
  </si>
  <si>
    <t>065104S</t>
  </si>
  <si>
    <t>065104M</t>
  </si>
  <si>
    <t>065104L</t>
  </si>
  <si>
    <t>065105S</t>
  </si>
  <si>
    <t>065105M</t>
  </si>
  <si>
    <t>065105L</t>
  </si>
  <si>
    <t>061051S</t>
  </si>
  <si>
    <t>061051M</t>
  </si>
  <si>
    <t>061051L</t>
  </si>
  <si>
    <t>064042S</t>
  </si>
  <si>
    <t>064042M</t>
  </si>
  <si>
    <t>064042L</t>
  </si>
  <si>
    <t>064042XL</t>
  </si>
  <si>
    <t>064041S</t>
  </si>
  <si>
    <t>064041M</t>
  </si>
  <si>
    <t>064041L</t>
  </si>
  <si>
    <t>064041XL</t>
  </si>
  <si>
    <t>064048S</t>
  </si>
  <si>
    <t>064048M</t>
  </si>
  <si>
    <t>064048L</t>
  </si>
  <si>
    <t>064048XL</t>
  </si>
  <si>
    <t>064045S</t>
  </si>
  <si>
    <t>064045M</t>
  </si>
  <si>
    <t>064045L</t>
  </si>
  <si>
    <t>064045XL</t>
  </si>
  <si>
    <t>064052S</t>
  </si>
  <si>
    <t>064052M</t>
  </si>
  <si>
    <t>064052L</t>
  </si>
  <si>
    <t>064052XL</t>
  </si>
  <si>
    <t>064053S</t>
  </si>
  <si>
    <t>064053M</t>
  </si>
  <si>
    <t>064053L</t>
  </si>
  <si>
    <t>064053XL</t>
  </si>
  <si>
    <t>064054S</t>
  </si>
  <si>
    <t>064054M</t>
  </si>
  <si>
    <t>064054L</t>
  </si>
  <si>
    <t>064054XL</t>
  </si>
  <si>
    <t>064055S</t>
  </si>
  <si>
    <t>064055M</t>
  </si>
  <si>
    <t>064055L</t>
  </si>
  <si>
    <t>064055XL</t>
  </si>
  <si>
    <t>064044S</t>
  </si>
  <si>
    <t>064044M</t>
  </si>
  <si>
    <t>064044L</t>
  </si>
  <si>
    <t>064044XL</t>
  </si>
  <si>
    <t>064056S</t>
  </si>
  <si>
    <t>064056M</t>
  </si>
  <si>
    <t>064056L</t>
  </si>
  <si>
    <t>064056XL</t>
  </si>
  <si>
    <t>064059S</t>
  </si>
  <si>
    <t>064059M</t>
  </si>
  <si>
    <t>064059L</t>
  </si>
  <si>
    <t>064059XL</t>
  </si>
  <si>
    <t>064058S</t>
  </si>
  <si>
    <t>064058M</t>
  </si>
  <si>
    <t>064058L</t>
  </si>
  <si>
    <t>064058XL</t>
  </si>
  <si>
    <t xml:space="preserve">024039S
</t>
  </si>
  <si>
    <t xml:space="preserve">024039M
</t>
  </si>
  <si>
    <t xml:space="preserve">024039L
</t>
  </si>
  <si>
    <t xml:space="preserve">024039XL
</t>
  </si>
  <si>
    <t xml:space="preserve">024049SML
</t>
  </si>
  <si>
    <t xml:space="preserve">024049XL
</t>
  </si>
  <si>
    <t>064012S</t>
  </si>
  <si>
    <t>064012M</t>
  </si>
  <si>
    <t>064012L</t>
  </si>
  <si>
    <t>064006S</t>
  </si>
  <si>
    <t>064006M</t>
  </si>
  <si>
    <t>064006L</t>
  </si>
  <si>
    <t>064005S</t>
  </si>
  <si>
    <t>064005M</t>
  </si>
  <si>
    <t>064005L</t>
  </si>
  <si>
    <t>064020S</t>
  </si>
  <si>
    <t>064020M</t>
  </si>
  <si>
    <t>064020L</t>
  </si>
  <si>
    <t>064001S</t>
  </si>
  <si>
    <t>064001M</t>
  </si>
  <si>
    <t>064001L</t>
  </si>
  <si>
    <t>063105S</t>
  </si>
  <si>
    <t>063105M</t>
  </si>
  <si>
    <t>063105L</t>
  </si>
  <si>
    <t>020102S</t>
  </si>
  <si>
    <t>020102M</t>
  </si>
  <si>
    <t>020102L</t>
  </si>
  <si>
    <t>062004S</t>
  </si>
  <si>
    <t>062004M</t>
  </si>
  <si>
    <t>062004L</t>
  </si>
  <si>
    <t>061560S</t>
  </si>
  <si>
    <t>061561S</t>
  </si>
  <si>
    <t>061567S</t>
  </si>
  <si>
    <t>061565S</t>
  </si>
  <si>
    <t>061566S</t>
  </si>
  <si>
    <t>061569S</t>
  </si>
  <si>
    <t>061570S</t>
  </si>
  <si>
    <t>061572S</t>
  </si>
  <si>
    <t>061573S</t>
  </si>
  <si>
    <t>061577S</t>
  </si>
  <si>
    <t>061437XS</t>
  </si>
  <si>
    <t>061437S</t>
  </si>
  <si>
    <t>061438XS</t>
  </si>
  <si>
    <t>061438S</t>
  </si>
  <si>
    <t>061439XS</t>
  </si>
  <si>
    <t>061439S</t>
  </si>
  <si>
    <t>061432XS</t>
  </si>
  <si>
    <t>061432S</t>
  </si>
  <si>
    <t>061433XS</t>
  </si>
  <si>
    <t>061433S</t>
  </si>
  <si>
    <t>021403S</t>
  </si>
  <si>
    <t>021404S</t>
  </si>
  <si>
    <t>021404XS</t>
  </si>
  <si>
    <t>09170202</t>
  </si>
  <si>
    <t>09170808</t>
  </si>
  <si>
    <t>09174502</t>
  </si>
  <si>
    <t>09176202</t>
  </si>
  <si>
    <t>09176402</t>
  </si>
  <si>
    <t>09176602</t>
  </si>
  <si>
    <t>09174702</t>
  </si>
  <si>
    <t>09177302</t>
  </si>
  <si>
    <t>09177402</t>
  </si>
  <si>
    <t>09177902</t>
  </si>
  <si>
    <t>09131330</t>
  </si>
  <si>
    <t>02400110INT</t>
  </si>
  <si>
    <t>02400210INT</t>
  </si>
  <si>
    <t>0210004</t>
  </si>
  <si>
    <t>022002.0</t>
  </si>
  <si>
    <t>022002.1</t>
  </si>
  <si>
    <t>022002.2</t>
  </si>
  <si>
    <t>022007.0</t>
  </si>
  <si>
    <t>022007.1</t>
  </si>
  <si>
    <t>022007.2</t>
  </si>
  <si>
    <t>022008.0</t>
  </si>
  <si>
    <t>022008.1</t>
  </si>
  <si>
    <t>022008.2</t>
  </si>
  <si>
    <t>022009.0</t>
  </si>
  <si>
    <t>022009.1</t>
  </si>
  <si>
    <t>022009.2</t>
  </si>
  <si>
    <t>022011.0</t>
  </si>
  <si>
    <t>022011.1</t>
  </si>
  <si>
    <t>022011.2</t>
  </si>
  <si>
    <t>022014.0</t>
  </si>
  <si>
    <t>022014.1</t>
  </si>
  <si>
    <t>022014.2</t>
  </si>
  <si>
    <t>022017.0</t>
  </si>
  <si>
    <t>022017.1</t>
  </si>
  <si>
    <t>022017.2</t>
  </si>
  <si>
    <t>022022.0</t>
  </si>
  <si>
    <t>022022.1</t>
  </si>
  <si>
    <t>022022.2</t>
  </si>
  <si>
    <t>022023.0</t>
  </si>
  <si>
    <t>022023.1</t>
  </si>
  <si>
    <t>022023.2</t>
  </si>
  <si>
    <t>022026.0</t>
  </si>
  <si>
    <t>022026.1</t>
  </si>
  <si>
    <t>022026.2</t>
  </si>
  <si>
    <t>022027.0</t>
  </si>
  <si>
    <t>022027.1</t>
  </si>
  <si>
    <t>022027.2</t>
  </si>
  <si>
    <t xml:space="preserve"> 022051.0</t>
  </si>
  <si>
    <t xml:space="preserve"> 022051.1</t>
  </si>
  <si>
    <t xml:space="preserve"> 022051.2</t>
  </si>
  <si>
    <t xml:space="preserve"> 022061.0</t>
  </si>
  <si>
    <t xml:space="preserve"> 022061.1</t>
  </si>
  <si>
    <t xml:space="preserve"> 022061.2</t>
  </si>
  <si>
    <t xml:space="preserve"> 022065.0</t>
  </si>
  <si>
    <t xml:space="preserve"> 022065.1</t>
  </si>
  <si>
    <t xml:space="preserve"> 022065.2</t>
  </si>
  <si>
    <t xml:space="preserve"> 022075.0</t>
  </si>
  <si>
    <t xml:space="preserve"> 022075.1</t>
  </si>
  <si>
    <t xml:space="preserve"> 022075.2</t>
  </si>
  <si>
    <t xml:space="preserve"> 022077.0</t>
  </si>
  <si>
    <t xml:space="preserve"> 022077.1</t>
  </si>
  <si>
    <t xml:space="preserve"> 022077.2</t>
  </si>
  <si>
    <t xml:space="preserve"> 022087.0</t>
  </si>
  <si>
    <t xml:space="preserve"> 022087.1</t>
  </si>
  <si>
    <t xml:space="preserve"> 022087.2</t>
  </si>
  <si>
    <t xml:space="preserve"> 022088.0</t>
  </si>
  <si>
    <t xml:space="preserve"> 022088.1</t>
  </si>
  <si>
    <t xml:space="preserve"> 022088.2</t>
  </si>
  <si>
    <t xml:space="preserve"> 022091.0</t>
  </si>
  <si>
    <t xml:space="preserve"> 022091.1</t>
  </si>
  <si>
    <t xml:space="preserve"> 022091.2</t>
  </si>
  <si>
    <t>0220941</t>
  </si>
  <si>
    <t>0220961</t>
  </si>
  <si>
    <t>0220981</t>
  </si>
  <si>
    <t>0220991</t>
  </si>
  <si>
    <t>0220901</t>
  </si>
  <si>
    <t>0220931</t>
  </si>
  <si>
    <t>Casco APART kobak</t>
  </si>
  <si>
    <t>Casco Champ 3 Flachsfaser kobak</t>
  </si>
  <si>
    <t>Casco Champ 3 Plus kobak</t>
  </si>
  <si>
    <t>Casco Champ 3 kobak</t>
  </si>
  <si>
    <t>Casco Champ 3 Brush kobak</t>
  </si>
  <si>
    <t>Casco Champ 3 Nubuk kobak</t>
  </si>
  <si>
    <t>Casco Prestige Air 2 kobak</t>
  </si>
  <si>
    <t xml:space="preserve">Casco Champ 3 téli bélés </t>
  </si>
  <si>
    <t>Casco Duell kobak</t>
  </si>
  <si>
    <t>Casco Duell One kobak</t>
  </si>
  <si>
    <t>Casco Duell One Chrysanthemum kobak</t>
  </si>
  <si>
    <t>Casco Duell One Lotus kobak</t>
  </si>
  <si>
    <t>Casco Duell One kobak bélés</t>
  </si>
  <si>
    <t>Casco Mistrall 2 kobak</t>
  </si>
  <si>
    <t>Casco Mistrall 2 Edition kobak</t>
  </si>
  <si>
    <t xml:space="preserve">Casco Mistrall 2 téli bélés </t>
  </si>
  <si>
    <t>Casco Mistrall 1 kobak</t>
  </si>
  <si>
    <t>Casco Mistrall 1 téli bélés</t>
  </si>
  <si>
    <t>Casco Passion kobak</t>
  </si>
  <si>
    <t>Casco Passion téli bélés</t>
  </si>
  <si>
    <t>Casco Youngster kobak</t>
  </si>
  <si>
    <t>Casco Choice gyerek kobak</t>
  </si>
  <si>
    <t>Casco Choice Turnier gyerek kobak</t>
  </si>
  <si>
    <t>Casco Nori gyerek kobak unikornis</t>
  </si>
  <si>
    <t>Casco Nori gyerek kobak lovas</t>
  </si>
  <si>
    <t>Casco Nori black-copper gyerek kobak</t>
  </si>
  <si>
    <t>Casco Nori pastel princess gyerek kobak</t>
  </si>
  <si>
    <t>Casco Nori happiness horse gyerek kobak</t>
  </si>
  <si>
    <t>Casco Nori/Choice téli bélés gyerek (2015-2018)</t>
  </si>
  <si>
    <t>Casco Nori/Choice téli bélés gyerek (2018.08-tól)</t>
  </si>
  <si>
    <t>Casco napszemüveg SX-61 Vautron</t>
  </si>
  <si>
    <t>Casco napszemüveg SX-61 BICOLOR</t>
  </si>
  <si>
    <t>Casco napszemüveg SX-61</t>
  </si>
  <si>
    <t>Casco napszemüveg SX-34</t>
  </si>
  <si>
    <t>Casco kobak tisztító spray 100ml</t>
  </si>
  <si>
    <t>Casco kobak frissítő spray 100ml</t>
  </si>
  <si>
    <t>Casco baseball sapka</t>
  </si>
  <si>
    <t>Casco MyStyle díszgumi</t>
  </si>
  <si>
    <t>APART, black</t>
  </si>
  <si>
    <t>APART, flip flop-grey</t>
  </si>
  <si>
    <t>APART, flip flop-white</t>
  </si>
  <si>
    <t>APART, grey</t>
  </si>
  <si>
    <t>Champ-3 Flachsfaser, black</t>
  </si>
  <si>
    <t>Champ-3 Flachsfaser, whitegrey</t>
  </si>
  <si>
    <t>Champ-3 plus, black, shinny</t>
  </si>
  <si>
    <t>Champ-3 plus, marine, shinny</t>
  </si>
  <si>
    <t>Champ-3 Plus blue metalic shinny</t>
  </si>
  <si>
    <t>Champ-3 PLUS arabian metallic white</t>
  </si>
  <si>
    <t>Champ-3 black</t>
  </si>
  <si>
    <t>Champ-3 stratusgrey matt</t>
  </si>
  <si>
    <t>Champ-3 gunmetal</t>
  </si>
  <si>
    <t>Champ-3 blue-brown</t>
  </si>
  <si>
    <t>Champ-3 titan structure</t>
  </si>
  <si>
    <t>CHAMP-3 marine</t>
  </si>
  <si>
    <t>Champ-3 green metallic anthrazit</t>
  </si>
  <si>
    <t>CHAMP-3 Brush black (lateral shinny)</t>
  </si>
  <si>
    <t>CHAMP-3 Nubuk black</t>
  </si>
  <si>
    <t>Champ-3 Nubuk hunter green</t>
  </si>
  <si>
    <t>Champ-3 Nubuk night marine</t>
  </si>
  <si>
    <t>PRESTIGEair2 black</t>
  </si>
  <si>
    <t>Winterset Champ-3</t>
  </si>
  <si>
    <t>Winterset Champ-4</t>
  </si>
  <si>
    <t>Winterset Champ-5</t>
  </si>
  <si>
    <t>DUELL dark grey</t>
  </si>
  <si>
    <t>DUELL dark navy</t>
  </si>
  <si>
    <t>DUELL black</t>
  </si>
  <si>
    <t>DUELL dark brown</t>
  </si>
  <si>
    <t>DUELL smoky emerald</t>
  </si>
  <si>
    <t>DUELL one black</t>
  </si>
  <si>
    <t>DUELL one bronze</t>
  </si>
  <si>
    <t>DUELL one Chrysanthemum</t>
  </si>
  <si>
    <t>DUELL one Lotus</t>
  </si>
  <si>
    <t>INTERIOR FITTING DUELLONE COOLMAX</t>
  </si>
  <si>
    <t>Mistrall-2 black matt</t>
  </si>
  <si>
    <t>Mistrall-2 black floral</t>
  </si>
  <si>
    <t>Mistrall-2 navy</t>
  </si>
  <si>
    <t>Mistrall-2 darkbrown</t>
  </si>
  <si>
    <t xml:space="preserve">MISTRALL-2 Edition, black-sw structure </t>
  </si>
  <si>
    <t xml:space="preserve">MISTRALL-2 Edition, blue-sw structure </t>
  </si>
  <si>
    <t>MISTRALL-2 Edition, eng. rose-sw structure</t>
  </si>
  <si>
    <t>MISTRALL-2 Edition, dark red-sw structure</t>
  </si>
  <si>
    <t>MISTRALL-2 Edition, sw-olive structure</t>
  </si>
  <si>
    <t>Mistrall-2 Edition black structure</t>
  </si>
  <si>
    <t>Mistrall-2 Edit grey-black structure</t>
  </si>
  <si>
    <t>Mistrall-2 Edition mocca-black,structure</t>
  </si>
  <si>
    <t>Winterset Mistrall-2 manuf. until 08/2019</t>
  </si>
  <si>
    <t>Winterset Mistrall-2 manuf. from 08/2019</t>
  </si>
  <si>
    <t>Mistrall 1 black</t>
  </si>
  <si>
    <t>Mistrall 1 marine</t>
  </si>
  <si>
    <t>Mistrall 1 brown</t>
  </si>
  <si>
    <t>Winterset Mistrall1 NEW; manuf. since 2019</t>
  </si>
  <si>
    <t>Winterset Mistrall VG1; manuf. from 2015-2019</t>
  </si>
  <si>
    <t>Winterset Mistrall VG1; manuf. from 2015-2029</t>
  </si>
  <si>
    <t xml:space="preserve">Passion black </t>
  </si>
  <si>
    <t>Winterpaket Passion old, VG1</t>
  </si>
  <si>
    <t>Winterpaket Passion old, VG2</t>
  </si>
  <si>
    <t>Winterpaket Passion old, VG3</t>
  </si>
  <si>
    <t>Youngster black matt</t>
  </si>
  <si>
    <t>Choice black mat</t>
  </si>
  <si>
    <t>Choice navy blue metallic</t>
  </si>
  <si>
    <t>Choice black</t>
  </si>
  <si>
    <t>Choice navy</t>
  </si>
  <si>
    <t>Choice brown metallic</t>
  </si>
  <si>
    <t>Choice Turnier black</t>
  </si>
  <si>
    <t>Choice Turnier deep sage</t>
  </si>
  <si>
    <t>Choice Turnier english rose shiny</t>
  </si>
  <si>
    <t>Choice Turnier blue grey shinny</t>
  </si>
  <si>
    <t>Nori black-grey unicorn</t>
  </si>
  <si>
    <t>Nori black-grey horseshoe</t>
  </si>
  <si>
    <t>Nori sand-black-copper shiny</t>
  </si>
  <si>
    <t>Nori pastel princess</t>
  </si>
  <si>
    <t>Nori grey happiness horse</t>
  </si>
  <si>
    <t>Winterset Nori, Choice; manuf. from 2015-2018</t>
  </si>
  <si>
    <t>Winterset Nori, Choice VG1; manuf. from 08/2018</t>
  </si>
  <si>
    <t>Casco</t>
  </si>
  <si>
    <t>L/XL(60-63cm)</t>
  </si>
  <si>
    <t>M-L</t>
  </si>
  <si>
    <t>L-XL</t>
  </si>
  <si>
    <t>M (54-57 cm)</t>
  </si>
  <si>
    <t>L ( 57-60 cm)</t>
  </si>
  <si>
    <t>0 (XS)</t>
  </si>
  <si>
    <t>1(S-L)</t>
  </si>
  <si>
    <t>2(XL)</t>
  </si>
  <si>
    <t>SX-61 Vautron black</t>
  </si>
  <si>
    <t>SX-61 BICOLOR, black matt shiny bluemirror</t>
  </si>
  <si>
    <t>SX-61 BICOLOR black matt  shinny</t>
  </si>
  <si>
    <t>SX-61 BICOLOR, black-gunmetal</t>
  </si>
  <si>
    <t>SX-61 BICOLOR, navy-black</t>
  </si>
  <si>
    <t>SX-61 BICOLOR, Crystal rosé</t>
  </si>
  <si>
    <t>SX-61 BICOLOR, white-stonegrey</t>
  </si>
  <si>
    <t>SX-61 english rose</t>
  </si>
  <si>
    <t>SX-61 burgundy</t>
  </si>
  <si>
    <t>SX-61 bluegrey</t>
  </si>
  <si>
    <t>SX-34 carbonic black neon yellow</t>
  </si>
  <si>
    <t>Helmet_clean 100ml</t>
  </si>
  <si>
    <t xml:space="preserve">Helmet_fresh 100ml </t>
  </si>
  <si>
    <t>Casco Cap</t>
  </si>
  <si>
    <t>MyStyle Casco stripes black</t>
  </si>
  <si>
    <t xml:space="preserve">MyStyle Casco stripes turquoise </t>
  </si>
  <si>
    <t xml:space="preserve">MyStyle Casco stripes blue </t>
  </si>
  <si>
    <t>MyStyle Casco stripes lightblue reflective</t>
  </si>
  <si>
    <t>MyStyle Casco stripes violett</t>
  </si>
  <si>
    <t>MyStyle Casco stripes silver reflective</t>
  </si>
  <si>
    <t>MyStyle Casco stripes white</t>
  </si>
  <si>
    <t xml:space="preserve">MyStyle Casco stripes lightbrown </t>
  </si>
  <si>
    <t>MyStyle Casco stripes brown reflective</t>
  </si>
  <si>
    <t>MyStyle Casco stripes green reflective</t>
  </si>
  <si>
    <t>MyStyle Casco stripes Bianchi</t>
  </si>
  <si>
    <t>MyStyle Casco stripes red reflective</t>
  </si>
  <si>
    <t xml:space="preserve">MyStyle Casco stripes pink reflective </t>
  </si>
  <si>
    <t>MyStyle Casco stripes lila  reflective</t>
  </si>
  <si>
    <t xml:space="preserve">MyStyle Casco stripes orange reflective </t>
  </si>
  <si>
    <t>MyStyle Casco stripes yellow reflective</t>
  </si>
  <si>
    <t>MyStyle Casco stripes  signal-yellow</t>
  </si>
  <si>
    <t>MyStyle Casco stripes  signal-red</t>
  </si>
  <si>
    <t>MyStyle Casco stripes lime</t>
  </si>
  <si>
    <t>MyStyle Casco stripes crystal</t>
  </si>
  <si>
    <t>MyStyle Casco stripes crystal vintage rose</t>
  </si>
  <si>
    <t>MyStyle Casco Streifen crystal Aquamarine</t>
  </si>
  <si>
    <t>MyStyle Casco Streifen crystal  Denim Blue</t>
  </si>
  <si>
    <t>MyStyle Casco Streifen crystal Siam</t>
  </si>
  <si>
    <t>MyStyle Casco Streifen crystal LightColoradoTopaz</t>
  </si>
  <si>
    <t>MyStyle Casco Streifen crystal SCHWARZ-CHROME</t>
  </si>
  <si>
    <t>Védőfelszerelés</t>
  </si>
  <si>
    <t>Kobak</t>
  </si>
  <si>
    <t>Felnőtt kobak</t>
  </si>
  <si>
    <t>Kobak kiegészítők</t>
  </si>
  <si>
    <t>Gyermek kobak</t>
  </si>
  <si>
    <t>Napszemüveg</t>
  </si>
  <si>
    <t>Női lovasruházat</t>
  </si>
  <si>
    <t>Női lovasruházat kiegészítők</t>
  </si>
  <si>
    <t>4031381012869</t>
  </si>
  <si>
    <t>4031381012876</t>
  </si>
  <si>
    <t>4031381012883</t>
  </si>
  <si>
    <t>4031381013019</t>
  </si>
  <si>
    <t>4031381013026</t>
  </si>
  <si>
    <t>4031381013033</t>
  </si>
  <si>
    <t>4031381012982</t>
  </si>
  <si>
    <t>4031381012999</t>
  </si>
  <si>
    <t>4031381013002</t>
  </si>
  <si>
    <t>4031381012951</t>
  </si>
  <si>
    <t>4031381012968</t>
  </si>
  <si>
    <t>4031381012975</t>
  </si>
  <si>
    <t>4031381012920</t>
  </si>
  <si>
    <t>4031381012937</t>
  </si>
  <si>
    <t>4031381012944</t>
  </si>
  <si>
    <t>4031381012890</t>
  </si>
  <si>
    <t>4031381012906</t>
  </si>
  <si>
    <t>4031381012913</t>
  </si>
  <si>
    <t>4031381013118</t>
  </si>
  <si>
    <t>4031381013125</t>
  </si>
  <si>
    <t>4031381013132</t>
  </si>
  <si>
    <t>4031381013149</t>
  </si>
  <si>
    <t>4031381013156</t>
  </si>
  <si>
    <t>4031381013163</t>
  </si>
  <si>
    <t>4031381013088</t>
  </si>
  <si>
    <t>4031381013095</t>
  </si>
  <si>
    <t>4031381013101</t>
  </si>
  <si>
    <t>4031381013170</t>
  </si>
  <si>
    <t>4031381013187</t>
  </si>
  <si>
    <t>4031381013194</t>
  </si>
  <si>
    <t>4031381013200</t>
  </si>
  <si>
    <t>4031381013217</t>
  </si>
  <si>
    <t>4031381013224</t>
  </si>
  <si>
    <t>4031381013255</t>
  </si>
  <si>
    <t>4031381013248</t>
  </si>
  <si>
    <t>4031381013231</t>
  </si>
  <si>
    <t>4031381013262</t>
  </si>
  <si>
    <t>4031381013279</t>
  </si>
  <si>
    <t>4031381013286</t>
  </si>
  <si>
    <t>4031381013323</t>
  </si>
  <si>
    <t>4031381013330</t>
  </si>
  <si>
    <t>4031381013347</t>
  </si>
  <si>
    <t>4031381013354</t>
  </si>
  <si>
    <t>4031381013361</t>
  </si>
  <si>
    <t>4031381013378</t>
  </si>
  <si>
    <t> 4031381405517</t>
  </si>
  <si>
    <t>4031381008251</t>
  </si>
  <si>
    <t>4031381008268</t>
  </si>
  <si>
    <t>4031381008275</t>
  </si>
  <si>
    <t>4031381013460</t>
  </si>
  <si>
    <t>4031381008343</t>
  </si>
  <si>
    <t>4031381008350</t>
  </si>
  <si>
    <t>4031381008367</t>
  </si>
  <si>
    <t>4031381013484</t>
  </si>
  <si>
    <t>4031381008312</t>
  </si>
  <si>
    <t>4031381008329</t>
  </si>
  <si>
    <t>4031381008336</t>
  </si>
  <si>
    <t>4031381013477</t>
  </si>
  <si>
    <t>4031381402332</t>
  </si>
  <si>
    <t>4031381402325</t>
  </si>
  <si>
    <t>4031381402318</t>
  </si>
  <si>
    <t>4031381013385</t>
  </si>
  <si>
    <t>4031381013392</t>
  </si>
  <si>
    <t>4031381013408</t>
  </si>
  <si>
    <t>4031381013415</t>
  </si>
  <si>
    <t>4031381013453</t>
  </si>
  <si>
    <t>4031381013446</t>
  </si>
  <si>
    <t>4031381003089</t>
  </si>
  <si>
    <t>EUR</t>
  </si>
  <si>
    <t>4031381404350</t>
  </si>
  <si>
    <t>4031381045171</t>
  </si>
  <si>
    <t>4031381049063</t>
  </si>
  <si>
    <t>szürkés barna</t>
  </si>
  <si>
    <t>fehér/barna</t>
  </si>
  <si>
    <t>metálkék</t>
  </si>
  <si>
    <t>metálfehér</t>
  </si>
  <si>
    <t>matt szürke</t>
  </si>
  <si>
    <t>metálszürke</t>
  </si>
  <si>
    <t>sötétkék/barna</t>
  </si>
  <si>
    <t>titán</t>
  </si>
  <si>
    <t>fekete/bronz</t>
  </si>
  <si>
    <t>fekete floral</t>
  </si>
  <si>
    <t>antik rózsaszín</t>
  </si>
  <si>
    <t>fekete/oliv</t>
  </si>
  <si>
    <t>barna/fekete</t>
  </si>
  <si>
    <t>metálbarna</t>
  </si>
  <si>
    <t>kékesszürke</t>
  </si>
  <si>
    <t>halvány rosé</t>
  </si>
  <si>
    <t>fehér/szürke</t>
  </si>
  <si>
    <t>feket/neon sárga</t>
  </si>
  <si>
    <t>halványkék(reflective)</t>
  </si>
  <si>
    <t>ezüst(reflective)</t>
  </si>
  <si>
    <t>halvány barna</t>
  </si>
  <si>
    <t>barna(reflective)</t>
  </si>
  <si>
    <t>zöld(reflective)</t>
  </si>
  <si>
    <t>Bianchi-zöld</t>
  </si>
  <si>
    <t>piros(reflective)</t>
  </si>
  <si>
    <t>pink(reflective)</t>
  </si>
  <si>
    <t>lila(reflective)</t>
  </si>
  <si>
    <t>narancssárga(reflective)</t>
  </si>
  <si>
    <t>citromsárga(reflective)</t>
  </si>
  <si>
    <t>piros</t>
  </si>
  <si>
    <t>lime</t>
  </si>
  <si>
    <t>sima</t>
  </si>
  <si>
    <t>tengerzöld</t>
  </si>
  <si>
    <t>light coclorado</t>
  </si>
  <si>
    <t>S (52-56cm)</t>
  </si>
  <si>
    <t>L(58-60 cm)</t>
  </si>
  <si>
    <t>L(58-62 cm)</t>
  </si>
  <si>
    <t>L(59-62 cm)</t>
  </si>
  <si>
    <t>L-XL (60 - 63 cm)</t>
  </si>
  <si>
    <t>M(55-57 cm)</t>
  </si>
  <si>
    <t>M(56-58 cm)</t>
  </si>
  <si>
    <t>S (50-54cm)</t>
  </si>
  <si>
    <t>S (52-56 cm)</t>
  </si>
  <si>
    <t>S (54-56cm)</t>
  </si>
  <si>
    <t>size3</t>
  </si>
  <si>
    <t>Puha fülmelegítők a hideg évszakokra - egyszerűen felhelyezhető! Kompatibilis: Champ-3, Master-6, Spirit-1</t>
  </si>
  <si>
    <t>Puha fülmelegítők a hideg évszakokra - egyszerűen felhelyezhető! Kompatibilis: Champ-3, Master-6, Spirit-2</t>
  </si>
  <si>
    <t>Puha fülmelegítők a hideg évszakokra - egyszerűen felhelyezhető! Kompatibilis: Champ-3, Master-6, Spirit-3</t>
  </si>
  <si>
    <t>Puha fülmelegítők a hideg évszakokra - egyszerűen felhelyezhető! (2019.08 előtt gyártott kobakokhoz)</t>
  </si>
  <si>
    <t>Puha fülmelegítők a hideg évszakokra - egyszerűen felhelyezhető! (2019.08-tól gyártott kobakokhoz)</t>
  </si>
  <si>
    <t>Puha fülmelegítők a hideg évszakokra - egyszerűen felhelyezhető! (2019 után gyártott kobakokhoz)</t>
  </si>
  <si>
    <t xml:space="preserve">Puha fülmelegítők a hideg évszakokra - egyszerűen felhelyezhető! 
A következő modellekhez alakalmazható: Nori új / Choice új ( 2015-2018 között gyártott kobakokhoz). </t>
  </si>
  <si>
    <t xml:space="preserve">Puha fülmelegítők a hideg évszakokra - egyszerűen felhelyezhető! 
A következő modellekhez alakalmazható: Nori új / Choice új ( 2018.08-tól gyártott kobakokhoz). </t>
  </si>
  <si>
    <t>•	100% UV védelem
•	A VAUTRON automata lencsék lehetővé teszik a változó fényviszonyokhoz való alkalmazkodást (szűrőkategória 1-3)
•	erősödő kontraszt
•	ergonomikusan kialakított keret
•	vízlepergető bevonat
•	mikroszálas szemüvegtok a tároláshoz és tisztításához 
•	kiváló illeszkedés a Casco FLEXfitnek köszönhetően</t>
  </si>
  <si>
    <t>•	Tükrös karbon lencsék 3-as kategóriájú szűrővel
•	100% UV védelem
•	ergonomikusan kialakított keret
•	vízlepergető bevonat
•	mikroszálas szemüvegtok a tároláshoz és tisztításához 
•	kiváló illeszkedés a Casco FLEXfitnek köszönhetően</t>
  </si>
  <si>
    <t>A CASCO SX-34 egy kompromisszumok nélküli sportos szemüveg, és ideális minden olyan sporthoz, ahol a szél szerepet játszik. A tökéletesen szellőző lencse maximális oldalirányú és függőleges látómezőt biztosít, így garantálja a tiszta látást minden irányba. A CASCO FlexFit szárak kiváló illeszkedést biztosítanak a biztos fogás és a kényelem érdekében. Még télen alacsony hőmérsékleten is rugalmasak maradnak. Ez a sportszemüveg kényelmesen viselhető bármilyen sisak alatt.</t>
  </si>
  <si>
    <t>A CARBONIC lencse nem csak jól néz ki, de kiváló védelmet is nyújt a mechanikai behatások és a nap ellen. A védelem szintje egy 3-as kategóriájú szűrő, amely intenzív napfényben való használatra alkalmas. Ezen kívül ezek a szemüvegek egy tartalék átlátszó lencsét is tartalmaznak (0. szűrőkategória), amely tökéletes kiegészítője a napsütés nélküli napoknak.</t>
  </si>
  <si>
    <t>Állítható orrpárna: A rugalmasan állítható orrpárna kényelmes illeszkedést garantál sportolás közben.</t>
  </si>
  <si>
    <t>A CASCO FlexFit szárak biztonságos fogást és magas viselési kényelmet kínálnak. Még télen alacsony hőmérsékleten is rugalmasak maradnak.</t>
  </si>
  <si>
    <t>Sisak kompatibilis: A legtöbb sisakmodellhez kényelmesen viselhető</t>
  </si>
  <si>
    <t>100% UV-A,B,C védelem</t>
  </si>
  <si>
    <t>Különösen jól szellőző a szellőzőnyílásoknak köszönhetően, amelyek biztosítják, hogy a levegő mindig szabadon tudjon keringeni, és így megakadályozza a szemüveg párásodását.</t>
  </si>
  <si>
    <t xml:space="preserve">Lencsecsere opció. Mikroszálas szemüvegtok a tároláshoz és tisztításához </t>
  </si>
  <si>
    <t>rgb(215, 178, 173)</t>
  </si>
  <si>
    <t>rgb(150, 75, 0)</t>
  </si>
  <si>
    <t>rgb(75, 37, 0)</t>
  </si>
  <si>
    <t>rgb(80, 200, 120)</t>
  </si>
  <si>
    <t>rgb(128, 0, 32)</t>
  </si>
  <si>
    <t>rgb(255, 250, 205)</t>
  </si>
  <si>
    <t>rgb(192, 192, 192)</t>
  </si>
  <si>
    <t>rgb(255, 255, 255)</t>
  </si>
  <si>
    <t>rgb(128, 128, 128)</t>
  </si>
  <si>
    <t>rgb(204, 255, 0)</t>
  </si>
  <si>
    <t>rgb(0, 0, 0)</t>
  </si>
  <si>
    <t>rgb(205, 127, 50)</t>
  </si>
  <si>
    <t>rgb(0, 0, 255)</t>
  </si>
  <si>
    <t>rgb(128, 128, 0)</t>
  </si>
  <si>
    <t>rgb(181, 101, 29)</t>
  </si>
  <si>
    <t>rgb(255, 182, 193)</t>
  </si>
  <si>
    <t>rgb(173, 216, 230)</t>
  </si>
  <si>
    <t>rgb(96, 130, 182)</t>
  </si>
  <si>
    <t>rgb(255, 204, 153)</t>
  </si>
  <si>
    <t>rgb(128, 0, 128)</t>
  </si>
  <si>
    <t>rgb(0, 255, 0)</t>
  </si>
  <si>
    <t>rgb(169, 169, 169)</t>
  </si>
  <si>
    <t>rgb(0, 0, 205)</t>
  </si>
  <si>
    <t>rgb(255, 165, 0)</t>
  </si>
  <si>
    <t>rgb(255, 192, 203)</t>
  </si>
  <si>
    <t>rgb(255, 0, 0)</t>
  </si>
  <si>
    <t>rgb(255, 255, 0)</t>
  </si>
  <si>
    <t>rgb(101, 67, 33)</t>
  </si>
  <si>
    <t>rgb(0, 0, 139)</t>
  </si>
  <si>
    <t>rgb(152, 118, 84)</t>
  </si>
  <si>
    <t>rgb(46, 139, 87)</t>
  </si>
  <si>
    <t>rgb(139, 139, 131)</t>
  </si>
  <si>
    <t>rgb(64, 224, 208)</t>
  </si>
  <si>
    <t>rgb(0, 128, 0)</t>
  </si>
  <si>
    <t>_x000D_
alpesi kék/ezüst</t>
  </si>
  <si>
    <t>_x000D_
aszfalt szürke</t>
  </si>
  <si>
    <t>_x000D_
aszfalt szürke/fekete</t>
  </si>
  <si>
    <t>_x000D_
Csillogó rózsaszín</t>
  </si>
  <si>
    <t>_x000D_
világosszürke melanzs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</si>
  <si>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</si>
  <si>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</si>
  <si>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</si>
  <si>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</si>
  <si>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</si>
  <si>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</si>
  <si>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</si>
  <si>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</si>
  <si>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BLACK/RED/YELLOW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</si>
  <si>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</si>
  <si>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</si>
  <si>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</si>
  <si>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</si>
  <si>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</si>
  <si>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</si>
  <si>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</si>
  <si>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</si>
  <si>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</si>
  <si>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</si>
  <si>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</si>
  <si>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</si>
  <si>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</si>
  <si>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</si>
  <si>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</si>
  <si>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</si>
  <si>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</si>
  <si>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</si>
  <si>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</si>
  <si>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</si>
  <si>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</si>
  <si>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</si>
  <si>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</si>
  <si>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</si>
  <si>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</si>
  <si>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</si>
  <si>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</si>
  <si>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</si>
  <si>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</si>
  <si>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</si>
  <si>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</si>
  <si>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</si>
  <si>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</si>
  <si>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</si>
  <si>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</si>
  <si>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</si>
  <si>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</si>
  <si>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</si>
  <si>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</si>
  <si>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</si>
  <si>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</si>
  <si>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</si>
  <si>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</si>
  <si>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</si>
  <si>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</si>
  <si>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</si>
  <si>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</si>
  <si>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</si>
  <si>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</si>
  <si>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</si>
  <si>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</si>
  <si>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</si>
  <si>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</si>
  <si>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</si>
  <si>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</si>
  <si>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</si>
  <si>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</si>
  <si>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</si>
  <si>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</si>
  <si>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</si>
  <si>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</si>
  <si>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</si>
  <si>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</si>
  <si>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</si>
  <si>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</si>
  <si>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</si>
  <si>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</si>
  <si>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</si>
  <si>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</si>
  <si>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</si>
  <si>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</si>
  <si>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</si>
  <si>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</si>
  <si>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</si>
  <si>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</si>
  <si>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</si>
  <si>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</si>
  <si>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rgb(0, 100, 100)</t>
  </si>
  <si>
    <t>PETROL/WHITE</t>
  </si>
  <si>
    <t>PINK</t>
  </si>
  <si>
    <t>rózsaszín</t>
  </si>
  <si>
    <t>PURPLE</t>
  </si>
  <si>
    <t>RASPBERRY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</si>
  <si>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</si>
  <si>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</si>
  <si>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</si>
  <si>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</si>
  <si>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</si>
  <si>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</si>
  <si>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</si>
  <si>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</si>
  <si>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</si>
  <si>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</si>
  <si>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</si>
  <si>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</si>
  <si>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</si>
  <si>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</si>
  <si>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</si>
  <si>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</si>
  <si>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</si>
  <si>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</si>
  <si>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</si>
  <si>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</si>
  <si>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</si>
  <si>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</si>
  <si>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</si>
  <si>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</si>
  <si>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</si>
  <si>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</si>
  <si>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</si>
  <si>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</si>
  <si>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</si>
  <si>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</si>
  <si>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</si>
  <si>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</si>
  <si>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</si>
  <si>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</si>
  <si>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</si>
  <si>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</si>
  <si>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</si>
  <si>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</si>
  <si>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</si>
  <si>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</si>
  <si>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</si>
  <si>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</si>
  <si>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</si>
  <si>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</si>
  <si>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</si>
  <si>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</si>
  <si>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</si>
  <si>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productItemNumberCasco</t>
  </si>
  <si>
    <t>0663_plus</t>
  </si>
  <si>
    <t>0663_flachsfaser</t>
  </si>
  <si>
    <t>0663_brush</t>
  </si>
  <si>
    <t>0663_nubuk</t>
  </si>
  <si>
    <t>0651_chrysanthemum</t>
  </si>
  <si>
    <t>0651_lotus</t>
  </si>
  <si>
    <t>0640_edition</t>
  </si>
  <si>
    <t>0640_mistrall_2</t>
  </si>
  <si>
    <t>0640_mistrall_3</t>
  </si>
  <si>
    <t>0640_mistrall_4</t>
  </si>
  <si>
    <t>0640_mistrall_5</t>
  </si>
  <si>
    <t>0640_mistrall_6</t>
  </si>
  <si>
    <t>0640_mistrall_7</t>
  </si>
  <si>
    <t>0640_mistrall_8</t>
  </si>
  <si>
    <t>0640_mistrall_9</t>
  </si>
  <si>
    <t>0640_mistrall_1</t>
  </si>
  <si>
    <t>0640_mistrall_1_teli_beles</t>
  </si>
  <si>
    <t>0615_choice</t>
  </si>
  <si>
    <t>0615_turnier</t>
  </si>
  <si>
    <t>0614_kobak_unikornis</t>
  </si>
  <si>
    <t>0614_nori_lovas</t>
  </si>
  <si>
    <t>0614_nori_black_copper</t>
  </si>
  <si>
    <t>0614_nori_pastel_princess</t>
  </si>
  <si>
    <t>0614_nori_happiness</t>
  </si>
  <si>
    <t>0917_vautron</t>
  </si>
  <si>
    <t>0917_bicolor</t>
  </si>
  <si>
    <t>0917_sx61</t>
  </si>
  <si>
    <t>0917_sx62</t>
  </si>
  <si>
    <t>0917_sx63</t>
  </si>
  <si>
    <t>0670_apart</t>
  </si>
  <si>
    <t>0663_champ_3</t>
  </si>
  <si>
    <t>0695_prestige_air</t>
  </si>
  <si>
    <t>0240_champ_3_teli_beles</t>
  </si>
  <si>
    <t>0650_duell</t>
  </si>
  <si>
    <t>0651_duell_one</t>
  </si>
  <si>
    <t>0610_duell_one_beles</t>
  </si>
  <si>
    <t>0240_mistrall_2_teli_beles</t>
  </si>
  <si>
    <t>0631_passion</t>
  </si>
  <si>
    <t>0201_passion_teli_beles</t>
  </si>
  <si>
    <t>0620_youngster</t>
  </si>
  <si>
    <t>0214_nori_choice_teli_beles_gyerek</t>
  </si>
  <si>
    <t>0240_tisztito_spray</t>
  </si>
  <si>
    <t>0220_diszgumi</t>
  </si>
  <si>
    <t>0220_koves_disz</t>
  </si>
  <si>
    <t>Női lovasruházat egyéb kiegészítők</t>
  </si>
  <si>
    <t>Casco MyStyle Swarovski köves dísz</t>
  </si>
  <si>
    <t>EAN061051S</t>
  </si>
  <si>
    <t>EAN061051M</t>
  </si>
  <si>
    <t>EAN061051L</t>
  </si>
  <si>
    <t>EAN061439XS</t>
  </si>
  <si>
    <t>EAN061439S</t>
  </si>
  <si>
    <t>EAN09131330</t>
  </si>
  <si>
    <t>EAN09170202</t>
  </si>
  <si>
    <t>Column3</t>
  </si>
  <si>
    <t>Column4</t>
  </si>
  <si>
    <t>Column5</t>
  </si>
  <si>
    <t>Column6</t>
  </si>
  <si>
    <t>productTitle2</t>
  </si>
  <si>
    <t xml:space="preserve">
alpesi kék/natúr</t>
  </si>
  <si>
    <t>csillogó kék</t>
  </si>
  <si>
    <t>blau/rot</t>
  </si>
  <si>
    <t>kék/piros</t>
  </si>
  <si>
    <t>kék/fehér/piros</t>
  </si>
  <si>
    <t>barna/sötétbarna</t>
  </si>
  <si>
    <t>barna/rosegold</t>
  </si>
  <si>
    <t>bordó/ezüst</t>
  </si>
  <si>
    <t>bordó/sötétszürke</t>
  </si>
  <si>
    <t>sötétkék/rosegold</t>
  </si>
  <si>
    <t>dunkelviolett</t>
  </si>
  <si>
    <t>sötétlila</t>
  </si>
  <si>
    <t>feuerrot</t>
  </si>
  <si>
    <t xml:space="preserve">
fukszia</t>
  </si>
  <si>
    <t>neon pink</t>
  </si>
  <si>
    <t>neon rózsaszín</t>
  </si>
  <si>
    <t>rgb(255, 16, 240)</t>
  </si>
  <si>
    <t>metál szürke</t>
  </si>
  <si>
    <t>szürke/rosegold</t>
  </si>
  <si>
    <t>grau/rot</t>
  </si>
  <si>
    <t>szürke/piros</t>
  </si>
  <si>
    <t>rózsaszín/szürke</t>
  </si>
  <si>
    <t>éjkék/hibiszkusz</t>
  </si>
  <si>
    <t>éjkék/rosegold</t>
  </si>
  <si>
    <t>éjkék/barna</t>
  </si>
  <si>
    <t>tengerészkék/piros/ezüst</t>
  </si>
  <si>
    <t>cappuccino</t>
  </si>
  <si>
    <t>rgb(179,159,122)</t>
  </si>
  <si>
    <t>cappuccino mélange</t>
  </si>
  <si>
    <t>cappuccino melange</t>
  </si>
  <si>
    <t>cappuccino/schwarz</t>
  </si>
  <si>
    <t>cappuccino/fekete</t>
  </si>
  <si>
    <t>rosa</t>
  </si>
  <si>
    <t>dunkeloliv</t>
  </si>
  <si>
    <t>sötét olivazöld</t>
  </si>
  <si>
    <t>rgb(73,182,117)</t>
  </si>
  <si>
    <t>darkoliv</t>
  </si>
  <si>
    <t>dunkeloliv/rosegold</t>
  </si>
  <si>
    <t>sötét olivazöld/rosegold</t>
  </si>
  <si>
    <t>rosegold</t>
  </si>
  <si>
    <t>piros/sötétkék</t>
  </si>
  <si>
    <t>piros/ezüst</t>
  </si>
  <si>
    <t>zimt</t>
  </si>
  <si>
    <t>fahéj</t>
  </si>
  <si>
    <t>rgb(92,38,13)</t>
  </si>
  <si>
    <t>zimt/schwarz</t>
  </si>
  <si>
    <t>fahéj/fekete</t>
  </si>
  <si>
    <t>schwarz/rot</t>
  </si>
  <si>
    <t>fekete/piros</t>
  </si>
  <si>
    <t>silber</t>
  </si>
  <si>
    <t>fehér/rózsaszín</t>
  </si>
  <si>
    <t>braun/bronze</t>
  </si>
  <si>
    <t>barna/bronz</t>
  </si>
  <si>
    <t>fekete/rosegold</t>
  </si>
  <si>
    <t>csillogó fekete/ rosegold</t>
  </si>
  <si>
    <t>schwarz/tiefblau</t>
  </si>
  <si>
    <t>fekete/mélykék</t>
  </si>
  <si>
    <t>fekete/fehér/rosegold</t>
  </si>
  <si>
    <t>ezüst/rózsaszín</t>
  </si>
  <si>
    <t>fekete/oliva zöld</t>
  </si>
  <si>
    <t>halvány rozsaszín</t>
  </si>
  <si>
    <t>violett</t>
  </si>
  <si>
    <t>rgb(127,0,255)</t>
  </si>
  <si>
    <t>flieder</t>
  </si>
  <si>
    <t>fekete/piros/sárga</t>
  </si>
  <si>
    <t>grün</t>
  </si>
  <si>
    <t>kék/fehér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</si>
  <si>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</si>
  <si>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</si>
  <si>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</si>
  <si>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</si>
  <si>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</si>
  <si>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</si>
  <si>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</si>
  <si>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</si>
  <si>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</si>
  <si>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</si>
  <si>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</si>
  <si>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</si>
  <si>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</si>
  <si>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</si>
  <si>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</si>
  <si>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</si>
  <si>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</si>
  <si>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</si>
  <si>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</si>
  <si>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</si>
  <si>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</si>
  <si>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</si>
  <si>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</si>
  <si>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</si>
  <si>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</si>
  <si>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</si>
  <si>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</si>
  <si>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</si>
  <si>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</si>
  <si>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</si>
  <si>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</si>
  <si>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</si>
  <si>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</si>
  <si>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</si>
  <si>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</si>
  <si>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</si>
  <si>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</si>
  <si>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</si>
  <si>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</si>
  <si>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</si>
  <si>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</si>
  <si>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</si>
  <si>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</si>
  <si>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sötétzöld</t>
  </si>
  <si>
    <t>RGB(0, 100, 0)</t>
  </si>
  <si>
    <t>tengerkék</t>
  </si>
  <si>
    <t>RGB(0, 105, 148)</t>
  </si>
  <si>
    <t>sötétkék kockás</t>
  </si>
  <si>
    <t>terra kockás</t>
  </si>
  <si>
    <t>RGB(226, 114, 91)</t>
  </si>
  <si>
    <t>sötétkék/hibiszkusz piros</t>
  </si>
  <si>
    <t>RGB(227, 38, 54)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</si>
  <si>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</si>
  <si>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</si>
  <si>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</si>
  <si>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</si>
  <si>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</si>
  <si>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</si>
  <si>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</si>
  <si>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</si>
  <si>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barna/keki</t>
  </si>
  <si>
    <t>bordó/szürke</t>
  </si>
  <si>
    <t>fehér/sötétkék</t>
  </si>
  <si>
    <t>grafitszürke</t>
  </si>
  <si>
    <t>RGB(69, 69, 69)</t>
  </si>
  <si>
    <t>szeder</t>
  </si>
  <si>
    <t>RGB(95, 0, 60)</t>
  </si>
  <si>
    <t>sötét-rózsaszín</t>
  </si>
  <si>
    <t>olivazöld</t>
  </si>
  <si>
    <t>csokoládébarna</t>
  </si>
  <si>
    <t>RGB(123, 63, 0)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</si>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</sst>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.00&quot; €&quot;_-;\-* #,##0.00&quot; €&quot;_-;_-* \-??&quot; €&quot;_-;_-@_-"/>
    <numFmt numFmtId="165" formatCode="#,##0.00&quot; €&quot;"/>
    <numFmt numFmtId="166" formatCode="_-* #,##0.00\ [$€-407]_-;\-* #,##0.00\ [$€-407]_-;_-* \-??\ [$€-407]_-;_-@_-"/>
  </numFmts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Aptos Narrow"/>
      <family val="2"/>
      <charset val="238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rgb="FF0D0D0D"/>
      <name val="Segoe UI"/>
      <family val="2"/>
      <charset val="238"/>
    </font>
    <font>
      <sz val="11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E6F5"/>
        <bgColor rgb="FF000000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164" fontId="9" fillId="0" borderId="0" applyFill="0" applyBorder="0" applyAlignment="0" applyProtection="0"/>
    <xf numFmtId="0" fontId="6" fillId="0" borderId="0"/>
    <xf numFmtId="0" fontId="6" fillId="0" borderId="0"/>
    <xf numFmtId="44" fontId="10" fillId="0" borderId="0" applyFont="0" applyFill="0" applyBorder="0" applyAlignment="0" applyProtection="0"/>
  </cellStyleXfs>
  <cellXfs count="22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0" xfId="0" applyFon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/>
    </xf>
    <xf numFmtId="0" fontId="11" fillId="3" borderId="16" xfId="0" applyFont="1" applyFill="1" applyBorder="1" applyAlignment="1" applyProtection="1">
      <alignment vertical="top" wrapText="1"/>
      <protection locked="0"/>
    </xf>
    <xf numFmtId="0" fontId="11" fillId="3" borderId="7" xfId="0" applyFont="1" applyFill="1" applyBorder="1" applyAlignment="1" applyProtection="1">
      <alignment vertical="top" wrapText="1"/>
      <protection locked="0"/>
    </xf>
    <xf numFmtId="0" fontId="11" fillId="3" borderId="17" xfId="0" applyFont="1" applyFill="1" applyBorder="1" applyAlignment="1" applyProtection="1">
      <alignment vertical="top" wrapText="1"/>
      <protection locked="0"/>
    </xf>
    <xf numFmtId="0" fontId="11" fillId="3" borderId="6" xfId="0" applyFont="1" applyFill="1" applyBorder="1" applyAlignment="1" applyProtection="1">
      <alignment vertical="top" wrapText="1"/>
      <protection locked="0"/>
    </xf>
    <xf numFmtId="0" fontId="11" fillId="3" borderId="10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1" fillId="3" borderId="18" xfId="0" applyFont="1" applyFill="1" applyBorder="1" applyAlignment="1" applyProtection="1">
      <alignment vertical="top" wrapText="1"/>
      <protection locked="0"/>
    </xf>
    <xf numFmtId="0" fontId="11" fillId="3" borderId="19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>
      <alignment vertical="center" wrapText="1"/>
    </xf>
    <xf numFmtId="0" fontId="11" fillId="3" borderId="7" xfId="0" applyFont="1" applyFill="1" applyBorder="1" applyAlignment="1" applyProtection="1">
      <alignment vertical="center" wrapText="1"/>
      <protection locked="0"/>
    </xf>
    <xf numFmtId="0" fontId="12" fillId="3" borderId="16" xfId="0" applyFont="1" applyFill="1" applyBorder="1" applyAlignment="1" applyProtection="1">
      <alignment vertical="top"/>
      <protection locked="0"/>
    </xf>
    <xf numFmtId="0" fontId="12" fillId="3" borderId="7" xfId="0" applyFont="1" applyFill="1" applyBorder="1" applyAlignment="1" applyProtection="1">
      <alignment vertical="top"/>
      <protection locked="0"/>
    </xf>
    <xf numFmtId="0" fontId="11" fillId="3" borderId="16" xfId="0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 applyProtection="1">
      <alignment vertical="top"/>
      <protection locked="0"/>
    </xf>
    <xf numFmtId="0" fontId="11" fillId="3" borderId="17" xfId="0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top"/>
      <protection locked="0"/>
    </xf>
    <xf numFmtId="0" fontId="12" fillId="3" borderId="10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22" xfId="0" applyFont="1" applyFill="1" applyBorder="1" applyAlignment="1" applyProtection="1">
      <alignment vertical="top" wrapText="1"/>
      <protection locked="0"/>
    </xf>
    <xf numFmtId="0" fontId="11" fillId="3" borderId="23" xfId="0" applyFont="1" applyFill="1" applyBorder="1" applyAlignment="1" applyProtection="1">
      <alignment vertical="top" wrapText="1"/>
      <protection locked="0"/>
    </xf>
    <xf numFmtId="0" fontId="11" fillId="3" borderId="24" xfId="0" applyFont="1" applyFill="1" applyBorder="1" applyAlignment="1" applyProtection="1">
      <alignment vertical="top"/>
      <protection locked="0"/>
    </xf>
    <xf numFmtId="1" fontId="11" fillId="3" borderId="22" xfId="0" applyNumberFormat="1" applyFont="1" applyFill="1" applyBorder="1" applyAlignment="1" applyProtection="1">
      <alignment horizontal="center" vertical="center"/>
      <protection locked="0"/>
    </xf>
    <xf numFmtId="1" fontId="11" fillId="3" borderId="7" xfId="0" applyNumberFormat="1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1" fontId="11" fillId="3" borderId="16" xfId="0" applyNumberFormat="1" applyFont="1" applyFill="1" applyBorder="1" applyAlignment="1" applyProtection="1">
      <alignment horizontal="center" vertical="center"/>
      <protection locked="0"/>
    </xf>
    <xf numFmtId="1" fontId="11" fillId="3" borderId="17" xfId="0" applyNumberFormat="1" applyFont="1" applyFill="1" applyBorder="1" applyAlignment="1" applyProtection="1">
      <alignment horizontal="center" vertical="center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1" fontId="11" fillId="3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23" xfId="0" applyNumberFormat="1" applyFont="1" applyFill="1" applyBorder="1" applyAlignment="1" applyProtection="1">
      <alignment horizontal="center" vertical="center"/>
      <protection locked="0"/>
    </xf>
    <xf numFmtId="1" fontId="11" fillId="3" borderId="26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6" xfId="0" applyNumberFormat="1" applyFont="1" applyFill="1" applyBorder="1" applyAlignment="1" applyProtection="1">
      <alignment horizontal="center" vertical="center"/>
      <protection locked="0"/>
    </xf>
    <xf numFmtId="1" fontId="12" fillId="3" borderId="7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" fontId="11" fillId="3" borderId="19" xfId="0" applyNumberFormat="1" applyFont="1" applyFill="1" applyBorder="1" applyAlignment="1" applyProtection="1">
      <alignment horizontal="center"/>
      <protection locked="0"/>
    </xf>
    <xf numFmtId="1" fontId="11" fillId="3" borderId="18" xfId="0" applyNumberFormat="1" applyFont="1" applyFill="1" applyBorder="1" applyAlignment="1" applyProtection="1">
      <alignment horizontal="center"/>
      <protection locked="0"/>
    </xf>
    <xf numFmtId="1" fontId="12" fillId="3" borderId="28" xfId="0" applyNumberFormat="1" applyFont="1" applyFill="1" applyBorder="1" applyAlignment="1" applyProtection="1">
      <alignment horizontal="center" vertical="center"/>
      <protection locked="0"/>
    </xf>
    <xf numFmtId="1" fontId="12" fillId="3" borderId="10" xfId="0" applyNumberFormat="1" applyFont="1" applyFill="1" applyBorder="1" applyAlignment="1" applyProtection="1">
      <alignment horizontal="center" vertical="center"/>
      <protection locked="0"/>
    </xf>
    <xf numFmtId="1" fontId="12" fillId="3" borderId="29" xfId="0" applyNumberFormat="1" applyFont="1" applyFill="1" applyBorder="1" applyAlignment="1" applyProtection="1">
      <alignment horizontal="center" vertical="center"/>
      <protection locked="0"/>
    </xf>
    <xf numFmtId="1" fontId="12" fillId="3" borderId="30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 applyProtection="1">
      <alignment horizontal="center" vertical="center"/>
      <protection locked="0"/>
    </xf>
    <xf numFmtId="1" fontId="12" fillId="3" borderId="22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165" fontId="12" fillId="3" borderId="16" xfId="2" applyNumberFormat="1" applyFont="1" applyFill="1" applyBorder="1" applyAlignment="1" applyProtection="1">
      <alignment horizontal="right" vertical="center"/>
    </xf>
    <xf numFmtId="165" fontId="12" fillId="3" borderId="7" xfId="2" applyNumberFormat="1" applyFont="1" applyFill="1" applyBorder="1" applyAlignment="1" applyProtection="1">
      <alignment horizontal="right" vertical="center"/>
    </xf>
    <xf numFmtId="165" fontId="12" fillId="3" borderId="17" xfId="2" applyNumberFormat="1" applyFont="1" applyFill="1" applyBorder="1" applyAlignment="1" applyProtection="1">
      <alignment horizontal="right" vertical="center"/>
    </xf>
    <xf numFmtId="165" fontId="12" fillId="3" borderId="6" xfId="2" applyNumberFormat="1" applyFont="1" applyFill="1" applyBorder="1" applyAlignment="1" applyProtection="1">
      <alignment horizontal="right" vertical="center"/>
    </xf>
    <xf numFmtId="165" fontId="12" fillId="3" borderId="7" xfId="2" applyNumberFormat="1" applyFont="1" applyFill="1" applyBorder="1" applyAlignment="1" applyProtection="1">
      <alignment horizontal="right" vertical="center" wrapText="1"/>
    </xf>
    <xf numFmtId="165" fontId="12" fillId="3" borderId="1" xfId="2" applyNumberFormat="1" applyFont="1" applyFill="1" applyBorder="1" applyAlignment="1" applyProtection="1">
      <alignment horizontal="right" vertical="center"/>
    </xf>
    <xf numFmtId="165" fontId="12" fillId="3" borderId="10" xfId="2" applyNumberFormat="1" applyFont="1" applyFill="1" applyBorder="1" applyAlignment="1" applyProtection="1">
      <alignment horizontal="right" vertical="center"/>
    </xf>
    <xf numFmtId="165" fontId="12" fillId="3" borderId="18" xfId="2" applyNumberFormat="1" applyFont="1" applyFill="1" applyBorder="1" applyAlignment="1" applyProtection="1">
      <alignment horizontal="right" vertical="center"/>
    </xf>
    <xf numFmtId="165" fontId="12" fillId="3" borderId="19" xfId="2" applyNumberFormat="1" applyFont="1" applyFill="1" applyBorder="1" applyAlignment="1" applyProtection="1">
      <alignment horizontal="right" vertical="center"/>
    </xf>
    <xf numFmtId="165" fontId="12" fillId="3" borderId="33" xfId="2" applyNumberFormat="1" applyFont="1" applyFill="1" applyBorder="1" applyAlignment="1" applyProtection="1">
      <alignment horizontal="right" vertical="center"/>
    </xf>
    <xf numFmtId="165" fontId="12" fillId="3" borderId="14" xfId="2" applyNumberFormat="1" applyFont="1" applyFill="1" applyBorder="1" applyAlignment="1" applyProtection="1">
      <alignment horizontal="right" vertical="center"/>
    </xf>
    <xf numFmtId="165" fontId="11" fillId="3" borderId="7" xfId="0" applyNumberFormat="1" applyFont="1" applyFill="1" applyBorder="1" applyAlignment="1">
      <alignment vertical="center"/>
    </xf>
    <xf numFmtId="166" fontId="12" fillId="3" borderId="7" xfId="0" applyNumberFormat="1" applyFont="1" applyFill="1" applyBorder="1" applyAlignment="1">
      <alignment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44" fontId="2" fillId="3" borderId="10" xfId="5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vertical="top" wrapText="1"/>
      <protection locked="0"/>
    </xf>
    <xf numFmtId="0" fontId="12" fillId="3" borderId="0" xfId="0" applyFont="1" applyFill="1" applyAlignment="1">
      <alignment vertical="center" wrapText="1"/>
    </xf>
    <xf numFmtId="0" fontId="11" fillId="3" borderId="0" xfId="0" applyFont="1" applyFill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top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6" fillId="0" borderId="0" xfId="1"/>
    <xf numFmtId="0" fontId="14" fillId="0" borderId="0" xfId="0" applyFont="1"/>
    <xf numFmtId="0" fontId="6" fillId="0" borderId="0" xfId="1" applyAlignment="1">
      <alignment wrapText="1"/>
    </xf>
    <xf numFmtId="0" fontId="12" fillId="3" borderId="12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/>
    </xf>
    <xf numFmtId="0" fontId="11" fillId="3" borderId="22" xfId="0" applyFont="1" applyFill="1" applyBorder="1" applyAlignment="1" applyProtection="1">
      <alignment vertical="top"/>
      <protection locked="0"/>
    </xf>
    <xf numFmtId="0" fontId="11" fillId="3" borderId="24" xfId="0" applyFont="1" applyFill="1" applyBorder="1" applyAlignment="1" applyProtection="1">
      <alignment vertical="top" wrapText="1"/>
      <protection locked="0"/>
    </xf>
    <xf numFmtId="0" fontId="11" fillId="3" borderId="22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vertical="top" wrapText="1"/>
      <protection locked="0"/>
    </xf>
    <xf numFmtId="0" fontId="3" fillId="2" borderId="38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4" xfId="0" applyFont="1" applyFill="1" applyBorder="1" applyAlignment="1" applyProtection="1">
      <alignment horizontal="left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1" fontId="12" fillId="3" borderId="32" xfId="0" applyNumberFormat="1" applyFont="1" applyFill="1" applyBorder="1" applyAlignment="1" applyProtection="1">
      <alignment horizontal="center" vertical="center"/>
      <protection locked="0"/>
    </xf>
    <xf numFmtId="1" fontId="12" fillId="3" borderId="31" xfId="0" applyNumberFormat="1" applyFont="1" applyFill="1" applyBorder="1" applyAlignment="1" applyProtection="1">
      <alignment horizontal="center" vertical="center"/>
      <protection locked="0"/>
    </xf>
    <xf numFmtId="1" fontId="11" fillId="3" borderId="7" xfId="0" applyNumberFormat="1" applyFont="1" applyFill="1" applyBorder="1" applyAlignment="1" applyProtection="1">
      <alignment horizontal="center" wrapText="1"/>
      <protection locked="0"/>
    </xf>
    <xf numFmtId="1" fontId="12" fillId="3" borderId="20" xfId="0" applyNumberFormat="1" applyFont="1" applyFill="1" applyBorder="1" applyAlignment="1" applyProtection="1">
      <alignment horizontal="center" vertical="center"/>
      <protection locked="0"/>
    </xf>
    <xf numFmtId="1" fontId="11" fillId="3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1" fontId="11" fillId="3" borderId="0" xfId="0" applyNumberFormat="1" applyFont="1" applyFill="1" applyAlignment="1" applyProtection="1">
      <alignment horizontal="center" vertical="center"/>
      <protection locked="0"/>
    </xf>
    <xf numFmtId="1" fontId="11" fillId="3" borderId="23" xfId="0" applyNumberFormat="1" applyFont="1" applyFill="1" applyBorder="1" applyAlignment="1" applyProtection="1">
      <alignment horizontal="center"/>
      <protection locked="0"/>
    </xf>
    <xf numFmtId="1" fontId="12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left" vertical="center" wrapText="1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165" fontId="11" fillId="3" borderId="16" xfId="0" applyNumberFormat="1" applyFont="1" applyFill="1" applyBorder="1" applyAlignment="1">
      <alignment vertical="center"/>
    </xf>
    <xf numFmtId="165" fontId="11" fillId="3" borderId="17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0" fontId="11" fillId="3" borderId="35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vertical="center"/>
    </xf>
    <xf numFmtId="0" fontId="12" fillId="3" borderId="36" xfId="0" applyFont="1" applyFill="1" applyBorder="1" applyAlignment="1">
      <alignment vertical="center"/>
    </xf>
    <xf numFmtId="0" fontId="11" fillId="3" borderId="1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11" fillId="3" borderId="21" xfId="0" applyFont="1" applyFill="1" applyBorder="1" applyAlignment="1" applyProtection="1">
      <alignment vertical="top" wrapText="1"/>
      <protection locked="0"/>
    </xf>
    <xf numFmtId="0" fontId="11" fillId="3" borderId="6" xfId="0" applyFont="1" applyFill="1" applyBorder="1" applyAlignment="1" applyProtection="1">
      <alignment vertical="top"/>
      <protection locked="0"/>
    </xf>
    <xf numFmtId="0" fontId="11" fillId="3" borderId="10" xfId="0" applyFont="1" applyFill="1" applyBorder="1" applyAlignment="1" applyProtection="1">
      <alignment vertical="top"/>
      <protection locked="0"/>
    </xf>
    <xf numFmtId="0" fontId="2" fillId="3" borderId="1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/>
    <xf numFmtId="0" fontId="0" fillId="7" borderId="0" xfId="0" applyFill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9" borderId="40" xfId="0" applyFill="1" applyBorder="1"/>
    <xf numFmtId="0" fontId="16" fillId="8" borderId="1" xfId="0" applyFont="1" applyFill="1" applyBorder="1" applyAlignment="1">
      <alignment horizontal="center" vertical="center" wrapText="1"/>
    </xf>
  </cellXfs>
  <cellStyles count="6">
    <cellStyle name="Currency" xfId="5" builtinId="4"/>
    <cellStyle name="Euro" xfId="2" xr:uid="{EF1C76BC-7D1A-4C9F-8BC0-F124EBF463B6}"/>
    <cellStyle name="Norma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37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8"/>
        </right>
        <top style="medium">
          <color indexed="64"/>
        </top>
        <bottom style="thin">
          <color indexed="8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68.926404166668" createdVersion="8" refreshedVersion="8" minRefreshableVersion="3" recordCount="278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unt="1">
        <s v="Lovasfelszerelés"/>
      </sharedItems>
    </cacheField>
    <cacheField name="Column4" numFmtId="0">
      <sharedItems/>
    </cacheField>
    <cacheField name="productSubCategory" numFmtId="0">
      <sharedItems count="3">
        <s v="Védőfelszerelés"/>
        <s v="Női lovasruházat"/>
        <s v="Lovaglócipő, csizma" u="1"/>
      </sharedItems>
    </cacheField>
    <cacheField name="Column5" numFmtId="0">
      <sharedItems/>
    </cacheField>
    <cacheField name="productChildCategory" numFmtId="0">
      <sharedItems count="4">
        <s v="Kobak"/>
        <s v="Női lovasruházat kiegészítők"/>
        <s v="Napszemüveg"/>
        <s v="Csizma, lovaglócsizma" u="1"/>
      </sharedItems>
    </cacheField>
    <cacheField name="Column6" numFmtId="0">
      <sharedItems containsBlank="1"/>
    </cacheField>
    <cacheField name="productChildSubCategory" numFmtId="0">
      <sharedItems containsBlank="1" count="7">
        <s v="Kobak kiegészítők"/>
        <s v="Női lovasruházat egyéb kiegészítők"/>
        <s v="Gyermek kobak"/>
        <s v="Felnőtt kobak"/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"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Női lovasruházat"/>
    <x v="1"/>
    <s v="Női lovasruházat kiegészítők"/>
    <x v="1"/>
    <s v="Női lovasruházat egyéb kiegészítők"/>
    <x v="1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Gyermek kobak"/>
    <x v="2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Kobak kiegészítők"/>
    <x v="0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Kobak"/>
    <x v="0"/>
    <s v="Felnőtt kobak"/>
    <x v="3"/>
  </r>
  <r>
    <x v="0"/>
    <s v="Védőfelszerelés"/>
    <x v="0"/>
    <s v="Napszemüveg"/>
    <x v="2"/>
    <m/>
    <x v="4"/>
  </r>
  <r>
    <x v="0"/>
    <s v="Védőfelszerelés"/>
    <x v="0"/>
    <s v="Napszemüveg"/>
    <x v="2"/>
    <m/>
    <x v="4"/>
  </r>
  <r>
    <x v="0"/>
    <s v="Védőfelszerelés"/>
    <x v="0"/>
    <s v="Napszemüveg"/>
    <x v="2"/>
    <m/>
    <x v="4"/>
  </r>
  <r>
    <x v="0"/>
    <s v="Védőfelszerelés"/>
    <x v="0"/>
    <s v="Napszemüveg"/>
    <x v="2"/>
    <m/>
    <x v="4"/>
  </r>
  <r>
    <x v="0"/>
    <s v="Védőfelszerelés"/>
    <x v="0"/>
    <s v="Napszemüveg"/>
    <x v="2"/>
    <m/>
    <x v="4"/>
  </r>
  <r>
    <x v="0"/>
    <s v="Védőfelszerelés"/>
    <x v="0"/>
    <s v="Napszemüveg"/>
    <x v="2"/>
    <m/>
    <x v="4"/>
  </r>
  <r>
    <x v="0"/>
    <s v="Védőfelszerelés"/>
    <x v="0"/>
    <s v="Napszemüveg"/>
    <x v="2"/>
    <m/>
    <x v="4"/>
  </r>
  <r>
    <x v="0"/>
    <s v="Védőfelszerelés"/>
    <x v="0"/>
    <s v="Napszemüveg"/>
    <x v="2"/>
    <m/>
    <x v="4"/>
  </r>
  <r>
    <x v="0"/>
    <s v="Védőfelszerelés"/>
    <x v="0"/>
    <s v="Napszemüveg"/>
    <x v="2"/>
    <m/>
    <x v="4"/>
  </r>
  <r>
    <x v="0"/>
    <s v="Védőfelszerelés"/>
    <x v="0"/>
    <s v="Napszemüveg"/>
    <x v="2"/>
    <m/>
    <x v="4"/>
  </r>
  <r>
    <x v="0"/>
    <s v="Védőfelszerelés"/>
    <x v="0"/>
    <s v="Napszemüveg"/>
    <x v="2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7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9" firstHeaderRow="1" firstDataRow="1" firstDataCol="4"/>
  <pivotFields count="7"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7">
        <item m="1" x="6"/>
        <item x="3"/>
        <item x="0"/>
        <item x="2"/>
        <item m="1" x="5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8">
    <i>
      <x/>
      <x v="1"/>
      <x v="1"/>
      <x v="1"/>
    </i>
    <i r="3">
      <x v="2"/>
    </i>
    <i r="3">
      <x v="3"/>
    </i>
    <i t="blank" r="2">
      <x v="1"/>
    </i>
    <i r="2">
      <x v="2"/>
      <x v="6"/>
    </i>
    <i t="blank" r="2">
      <x v="2"/>
    </i>
    <i r="1">
      <x v="2"/>
      <x v="3"/>
      <x v="5"/>
    </i>
    <i t="blank" r="2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C279" totalsRowShown="0" headerRowDxfId="36" headerRowBorderDxfId="35" tableBorderDxfId="34">
  <autoFilter ref="A1:AC279" xr:uid="{B64EBD1F-FB9D-4E99-A525-C5977D85A80A}"/>
  <sortState xmlns:xlrd2="http://schemas.microsoft.com/office/spreadsheetml/2017/richdata2" ref="A2:AC279">
    <sortCondition ref="B1:B279"/>
  </sortState>
  <tableColumns count="29">
    <tableColumn id="1" xr3:uid="{184D060F-9263-4654-9D39-51DBD778DFA7}" name="productItemNumber" dataDxfId="33"/>
    <tableColumn id="25" xr3:uid="{D33D45CE-C0C2-4030-9381-9C6D1399C71E}" name="productItemNumberCasco" dataDxfId="32">
      <calculatedColumnFormula>LEFT(A2,4)</calculatedColumnFormula>
    </tableColumn>
    <tableColumn id="12" xr3:uid="{B13D1AAB-4CBF-44E3-97A5-EF6001D4F6E3}" name="productItemNumberExtra" dataDxfId="31">
      <calculatedColumnFormula>LEFT(A2,6)</calculatedColumnFormula>
    </tableColumn>
    <tableColumn id="17" xr3:uid="{0926BCC9-3BF4-48AB-9678-12B77B04CA2B}" name="productStringSize">
      <calculatedColumnFormula>IF(ISBLANK(AA2),"",TRIM(AA2))</calculatedColumnFormula>
    </tableColumn>
    <tableColumn id="16" xr3:uid="{75F8BE8F-0C05-4569-8965-85DA0D15DCD2}" name="size">
      <calculatedColumnFormula>IF(D2="", "", IFERROR(VLOOKUP(D2, sizeList!A:B,2,FALSE),""))</calculatedColumnFormula>
    </tableColumn>
    <tableColumn id="18" xr3:uid="{1D582506-472D-4124-83B6-2CB31EDB3CCE}" name="productTitle2" dataDxfId="30"/>
    <tableColumn id="2" xr3:uid="{EEAC79AD-2073-4FD0-81E8-AF24187C1D7C}" name="productTitle" dataDxfId="29">
      <calculatedColumnFormula>TRIM(CLEAN(SUBSTITUTE(SUBSTITUTE(F2, CHAR(13), ""), CHAR(10), " ")))</calculatedColumnFormula>
    </tableColumn>
    <tableColumn id="14" xr3:uid="{A5BF3679-4246-48B0-BABE-C774749CEC9C}" name="Column1" dataDxfId="28"/>
    <tableColumn id="3" xr3:uid="{3F43EDC1-7A91-4A60-9A3E-7923CC95D177}" name="productOriginalName" dataDxfId="27">
      <calculatedColumnFormula>TRIM(CLEAN(SUBSTITUTE(SUBSTITUTE(H2, CHAR(13), ""), CHAR(10), " ")))</calculatedColumnFormula>
    </tableColumn>
    <tableColumn id="29" xr3:uid="{0F5F3684-853A-46B4-A2D5-B23261B5670B}" name="Column2" dataDxfId="26"/>
    <tableColumn id="4" xr3:uid="{15C8FCF0-954D-40A0-97A3-C4B3BAB1563A}" name="productMark" dataDxfId="25">
      <calculatedColumnFormula>TRIM(CLEAN(SUBSTITUTE(SUBSTITUTE(J2, CHAR(13), ""), CHAR(10), " ")))</calculatedColumnFormula>
    </tableColumn>
    <tableColumn id="22" xr3:uid="{F661A085-EECF-4F23-9CE0-F025B4B665BF}" name="Column3" dataDxfId="24"/>
    <tableColumn id="5" xr3:uid="{864E030B-08C5-46CA-B57A-BABD77E9B7B7}" name="productCategory" dataDxfId="23">
      <calculatedColumnFormula>TRIM(CLEAN(SUBSTITUTE(SUBSTITUTE(L2, CHAR(13), ""), CHAR(10), " ")))</calculatedColumnFormula>
    </tableColumn>
    <tableColumn id="26" xr3:uid="{2107A782-4862-4EDE-80F2-66B81CA4EC67}" name="Column4" dataDxfId="22"/>
    <tableColumn id="6" xr3:uid="{0467EC17-1B0B-4601-831B-54FC422C4CAC}" name="productSubCategory" dataDxfId="21">
      <calculatedColumnFormula>TRIM(CLEAN(SUBSTITUTE(SUBSTITUTE(N2, CHAR(13), ""), CHAR(10), " ")))</calculatedColumnFormula>
    </tableColumn>
    <tableColumn id="27" xr3:uid="{98DBD01B-7FD2-49C4-9159-F94392D1C24F}" name="Column5" dataDxfId="20"/>
    <tableColumn id="7" xr3:uid="{D780A98D-D456-4BD3-9845-D6B38EF83874}" name="productChildCategory" dataDxfId="19">
      <calculatedColumnFormula>TRIM(CLEAN(SUBSTITUTE(SUBSTITUTE(P2, CHAR(13), ""), CHAR(10), " ")))</calculatedColumnFormula>
    </tableColumn>
    <tableColumn id="28" xr3:uid="{AC6F46CD-0187-48C7-BBA3-75B838221D05}" name="Column6" dataDxfId="18"/>
    <tableColumn id="8" xr3:uid="{1A9543F4-009F-4784-A154-517C82FE2D15}" name="productChildSubCategory" dataDxfId="17">
      <calculatedColumnFormula>TRIM(CLEAN(SUBSTITUTE(SUBSTITUTE(R2, CHAR(13), ""), CHAR(10), " ")))</calculatedColumnFormula>
    </tableColumn>
    <tableColumn id="9" xr3:uid="{75B9060B-22D5-4ECA-AA11-5C3B35A176BD}" name="productDescription" dataDxfId="16"/>
    <tableColumn id="10" xr3:uid="{D06CFF72-6CD5-4BC2-98DA-76917147BCDC}" name="productEAN" dataDxfId="15"/>
    <tableColumn id="13" xr3:uid="{29B26DFC-6329-4A6F-A05A-C1D423454234}" name="productPieceWebshopPrice" dataDxfId="14"/>
    <tableColumn id="11" xr3:uid="{A1AC3521-C4DA-4500-B72B-0AD8620D77E6}" name="productPriceType" dataDxfId="13"/>
    <tableColumn id="15" xr3:uid="{B1861436-472A-42DE-8470-1A06B3518631}" name="productWeight" dataDxfId="12"/>
    <tableColumn id="19" xr3:uid="{BB8A20DD-3873-41E8-9E0F-B4367F31F43F}" name="originalname" dataDxfId="11"/>
    <tableColumn id="20" xr3:uid="{67E9CB83-3CC9-42E5-B134-9CE140AA187D}" name="colorOriginal" dataDxfId="10"/>
    <tableColumn id="21" xr3:uid="{AD3C5D12-1E24-4899-9092-9FCC0683C964}" name="size2" dataDxfId="9"/>
    <tableColumn id="24" xr3:uid="{98679CB3-1174-4937-B202-0B4564D90BDA}" name="size3" dataDxfId="8">
      <calculatedColumnFormula>SUBSTITUTE(SUBSTITUTE(AA2,CHAR(13),""),CHAR(10),"")</calculatedColumnFormula>
    </tableColumn>
    <tableColumn id="23" xr3:uid="{1E7DFE0D-4D88-4D8A-9390-106B9DE87013}" name="color" dataDxfId="7">
      <calculatedColumnFormula>IF(Z2="", "", IFERROR(VLOOKUP(Z2,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AC4288"/>
  <sheetViews>
    <sheetView tabSelected="1" topLeftCell="I1" zoomScale="85" zoomScaleNormal="85" workbookViewId="0">
      <selection activeCell="S2" sqref="S2"/>
    </sheetView>
  </sheetViews>
  <sheetFormatPr defaultColWidth="9.140625" defaultRowHeight="60" customHeight="1" x14ac:dyDescent="0.25"/>
  <cols>
    <col min="1" max="1" width="21.140625" style="4" bestFit="1" customWidth="1"/>
    <col min="2" max="2" width="43.28515625" style="4" customWidth="1"/>
    <col min="3" max="3" width="31.42578125" style="4" customWidth="1"/>
    <col min="4" max="5" width="21.140625" style="4" customWidth="1"/>
    <col min="6" max="6" width="36.7109375" style="4" customWidth="1"/>
    <col min="7" max="8" width="55.140625" style="4" customWidth="1"/>
    <col min="9" max="9" width="55.42578125" style="4" bestFit="1" customWidth="1"/>
    <col min="10" max="10" width="55.42578125" style="4" customWidth="1"/>
    <col min="11" max="11" width="16.85546875" style="4" bestFit="1" customWidth="1"/>
    <col min="12" max="12" width="16.85546875" style="4" customWidth="1"/>
    <col min="13" max="13" width="18.42578125" style="4" bestFit="1" customWidth="1"/>
    <col min="14" max="14" width="18.42578125" style="4" customWidth="1"/>
    <col min="15" max="15" width="38" style="4" bestFit="1" customWidth="1"/>
    <col min="16" max="16" width="38" style="4" customWidth="1"/>
    <col min="17" max="17" width="31.85546875" style="4" bestFit="1" customWidth="1"/>
    <col min="18" max="18" width="31.85546875" style="4" customWidth="1"/>
    <col min="19" max="19" width="25.42578125" style="4" customWidth="1"/>
    <col min="20" max="20" width="53" style="4" customWidth="1"/>
    <col min="21" max="21" width="26.7109375" style="4" customWidth="1"/>
    <col min="22" max="22" width="26.85546875" style="4" customWidth="1"/>
    <col min="23" max="23" width="16.28515625" style="4" customWidth="1"/>
    <col min="24" max="24" width="17.7109375" style="4" customWidth="1"/>
    <col min="25" max="25" width="17.7109375" style="4" bestFit="1" customWidth="1"/>
    <col min="26" max="27" width="13.7109375" style="4" bestFit="1" customWidth="1"/>
    <col min="28" max="28" width="13.7109375" style="4" customWidth="1"/>
    <col min="29" max="16384" width="9.140625" style="4"/>
  </cols>
  <sheetData>
    <row r="1" spans="1:29" s="8" customFormat="1" ht="60" customHeight="1" thickBot="1" x14ac:dyDescent="0.3">
      <c r="A1" s="5" t="s">
        <v>0</v>
      </c>
      <c r="B1" s="5" t="s">
        <v>1626</v>
      </c>
      <c r="C1" s="5" t="s">
        <v>49</v>
      </c>
      <c r="D1" s="5" t="s">
        <v>50</v>
      </c>
      <c r="E1" s="5" t="s">
        <v>15</v>
      </c>
      <c r="F1" s="5" t="s">
        <v>1684</v>
      </c>
      <c r="G1" s="5" t="s">
        <v>1</v>
      </c>
      <c r="H1" s="5" t="s">
        <v>1829</v>
      </c>
      <c r="I1" s="5" t="s">
        <v>2</v>
      </c>
      <c r="J1" s="5" t="s">
        <v>1830</v>
      </c>
      <c r="K1" s="5" t="s">
        <v>3</v>
      </c>
      <c r="L1" s="5" t="s">
        <v>1680</v>
      </c>
      <c r="M1" s="6" t="s">
        <v>4</v>
      </c>
      <c r="N1" s="6" t="s">
        <v>1681</v>
      </c>
      <c r="O1" s="5" t="s">
        <v>5</v>
      </c>
      <c r="P1" s="5" t="s">
        <v>1682</v>
      </c>
      <c r="Q1" s="5" t="s">
        <v>6</v>
      </c>
      <c r="R1" s="5" t="s">
        <v>1683</v>
      </c>
      <c r="S1" s="5" t="s">
        <v>7</v>
      </c>
      <c r="T1" s="7" t="s">
        <v>8</v>
      </c>
      <c r="U1" s="6" t="s">
        <v>9</v>
      </c>
      <c r="V1" s="5" t="s">
        <v>11</v>
      </c>
      <c r="W1" s="5" t="s">
        <v>12</v>
      </c>
      <c r="X1" s="5" t="s">
        <v>10</v>
      </c>
      <c r="Y1" s="12" t="s">
        <v>13</v>
      </c>
      <c r="Z1" s="12" t="s">
        <v>20</v>
      </c>
      <c r="AA1" s="12" t="s">
        <v>51</v>
      </c>
      <c r="AB1" s="12" t="s">
        <v>1429</v>
      </c>
      <c r="AC1" s="12" t="s">
        <v>14</v>
      </c>
    </row>
    <row r="2" spans="1:29" ht="60" customHeight="1" thickBot="1" x14ac:dyDescent="0.3">
      <c r="A2" s="26" t="s">
        <v>1036</v>
      </c>
      <c r="B2" s="149" t="s">
        <v>1665</v>
      </c>
      <c r="C2" s="149" t="str">
        <f t="shared" ref="C2:C65" si="0">LEFT(A2,6)</f>
        <v>020102</v>
      </c>
      <c r="D2" s="4" t="str">
        <f t="shared" ref="D2:D33" si="1">IF(ISBLANK(AA2),"",TRIM(AA2))</f>
        <v>S</v>
      </c>
      <c r="E2" s="4" t="str">
        <f>IF(D2="", "", IFERROR(VLOOKUP(D2, sizeList!A:B,2,FALSE),""))</f>
        <v>S</v>
      </c>
      <c r="F2" s="45" t="s">
        <v>1161</v>
      </c>
      <c r="G2" s="45" t="str">
        <f t="shared" ref="G2:G65" si="2">TRIM(CLEAN(SUBSTITUTE(SUBSTITUTE(F2, CHAR(13), ""), CHAR(10), " ")))</f>
        <v>Casco Passion téli bélés</v>
      </c>
      <c r="H2" s="55" t="s">
        <v>1236</v>
      </c>
      <c r="I2" s="55" t="str">
        <f t="shared" ref="I2:I65" si="3">TRIM(CLEAN(SUBSTITUTE(SUBSTITUTE(H2, CHAR(13), ""), CHAR(10), " ")))</f>
        <v>Winterpaket Passion old, VG1</v>
      </c>
      <c r="J2" s="3" t="s">
        <v>1256</v>
      </c>
      <c r="K2" s="3" t="str">
        <f t="shared" ref="K2:K65" si="4">TRIM(CLEAN(SUBSTITUTE(SUBSTITUTE(J2, CHAR(13), ""), CHAR(10), " ")))</f>
        <v>Casco</v>
      </c>
      <c r="L2" s="83" t="s">
        <v>867</v>
      </c>
      <c r="M2" s="83" t="str">
        <f t="shared" ref="M2:M65" si="5">TRIM(CLEAN(SUBSTITUTE(SUBSTITUTE(L2, CHAR(13), ""), CHAR(10), " ")))</f>
        <v>Lovasfelszerelés</v>
      </c>
      <c r="N2" s="83" t="s">
        <v>1305</v>
      </c>
      <c r="O2" s="83" t="str">
        <f t="shared" ref="O2:O65" si="6">TRIM(CLEAN(SUBSTITUTE(SUBSTITUTE(N2, CHAR(13), ""), CHAR(10), " ")))</f>
        <v>Védőfelszerelés</v>
      </c>
      <c r="P2" s="83" t="s">
        <v>1306</v>
      </c>
      <c r="Q2" s="83" t="str">
        <f t="shared" ref="Q2:Q65" si="7">TRIM(CLEAN(SUBSTITUTE(SUBSTITUTE(P2, CHAR(13), ""), CHAR(10), " ")))</f>
        <v>Kobak</v>
      </c>
      <c r="R2" s="83" t="s">
        <v>1308</v>
      </c>
      <c r="S2" s="83" t="str">
        <f t="shared" ref="S2:S65" si="8">TRIM(CLEAN(SUBSTITUTE(SUBSTITUTE(R2, CHAR(13), ""), CHAR(10), " ")))</f>
        <v>Kobak kiegészítők</v>
      </c>
      <c r="T2" s="32"/>
      <c r="U2" s="111" t="s">
        <v>1371</v>
      </c>
      <c r="V2" s="113">
        <v>24.95</v>
      </c>
      <c r="W2" s="2" t="s">
        <v>1381</v>
      </c>
      <c r="X2" s="2"/>
      <c r="Y2" s="11"/>
      <c r="Z2" s="126"/>
      <c r="AA2" s="74" t="s">
        <v>489</v>
      </c>
      <c r="AB2" s="143" t="str">
        <f t="shared" ref="AB2:AB65" si="9">SUBSTITUTE(SUBSTITUTE(AA2,CHAR(13),""),CHAR(10),"")</f>
        <v>S</v>
      </c>
      <c r="AC2" s="126" t="str">
        <f>IF(Z2="", "", IFERROR(VLOOKUP(Z2, colorList!A:B,2,FALSE),""))</f>
        <v/>
      </c>
    </row>
    <row r="3" spans="1:29" ht="60" customHeight="1" thickBot="1" x14ac:dyDescent="0.3">
      <c r="A3" s="27" t="s">
        <v>1037</v>
      </c>
      <c r="B3" s="149" t="s">
        <v>1665</v>
      </c>
      <c r="C3" s="149" t="str">
        <f t="shared" si="0"/>
        <v>020102</v>
      </c>
      <c r="D3" s="4" t="str">
        <f t="shared" si="1"/>
        <v>M</v>
      </c>
      <c r="E3" s="4" t="str">
        <f>IF(D3="", "", IFERROR(VLOOKUP(D3, sizeList!A:B,2,FALSE),""))</f>
        <v>M</v>
      </c>
      <c r="F3" s="46" t="s">
        <v>1161</v>
      </c>
      <c r="G3" s="46" t="str">
        <f t="shared" si="2"/>
        <v>Casco Passion téli bélés</v>
      </c>
      <c r="H3" s="56" t="s">
        <v>1237</v>
      </c>
      <c r="I3" s="56" t="str">
        <f t="shared" si="3"/>
        <v>Winterpaket Passion old, VG2</v>
      </c>
      <c r="J3" s="3" t="s">
        <v>1256</v>
      </c>
      <c r="K3" s="3" t="str">
        <f t="shared" si="4"/>
        <v>Casco</v>
      </c>
      <c r="L3" s="83" t="s">
        <v>867</v>
      </c>
      <c r="M3" s="83" t="str">
        <f t="shared" si="5"/>
        <v>Lovasfelszerelés</v>
      </c>
      <c r="N3" s="83" t="s">
        <v>1305</v>
      </c>
      <c r="O3" s="83" t="str">
        <f t="shared" si="6"/>
        <v>Védőfelszerelés</v>
      </c>
      <c r="P3" s="83" t="s">
        <v>1306</v>
      </c>
      <c r="Q3" s="83" t="str">
        <f t="shared" si="7"/>
        <v>Kobak</v>
      </c>
      <c r="R3" s="83" t="s">
        <v>1308</v>
      </c>
      <c r="S3" s="83" t="str">
        <f t="shared" si="8"/>
        <v>Kobak kiegészítők</v>
      </c>
      <c r="T3" s="32"/>
      <c r="U3" s="112" t="s">
        <v>1372</v>
      </c>
      <c r="V3" s="114">
        <v>24.95</v>
      </c>
      <c r="W3" s="2" t="s">
        <v>1381</v>
      </c>
      <c r="X3" s="2"/>
      <c r="Y3" s="11"/>
      <c r="Z3" s="126"/>
      <c r="AA3" s="75" t="s">
        <v>490</v>
      </c>
      <c r="AB3" s="143" t="str">
        <f t="shared" si="9"/>
        <v>M</v>
      </c>
      <c r="AC3" s="126" t="str">
        <f>IF(Z3="", "", IFERROR(VLOOKUP(Z3, colorList!A:B,2,FALSE),""))</f>
        <v/>
      </c>
    </row>
    <row r="4" spans="1:29" ht="60" customHeight="1" thickBot="1" x14ac:dyDescent="0.3">
      <c r="A4" s="27" t="s">
        <v>1038</v>
      </c>
      <c r="B4" s="149" t="s">
        <v>1665</v>
      </c>
      <c r="C4" s="149" t="str">
        <f t="shared" si="0"/>
        <v>020102</v>
      </c>
      <c r="D4" s="4" t="str">
        <f t="shared" si="1"/>
        <v>L</v>
      </c>
      <c r="E4" s="4" t="str">
        <f>IF(D4="", "", IFERROR(VLOOKUP(D4, sizeList!A:B,2,FALSE),""))</f>
        <v>L</v>
      </c>
      <c r="F4" s="46" t="s">
        <v>1161</v>
      </c>
      <c r="G4" s="46" t="str">
        <f t="shared" si="2"/>
        <v>Casco Passion téli bélés</v>
      </c>
      <c r="H4" s="56" t="s">
        <v>1238</v>
      </c>
      <c r="I4" s="56" t="str">
        <f t="shared" si="3"/>
        <v>Winterpaket Passion old, VG3</v>
      </c>
      <c r="J4" s="3" t="s">
        <v>1256</v>
      </c>
      <c r="K4" s="3" t="str">
        <f t="shared" si="4"/>
        <v>Casco</v>
      </c>
      <c r="L4" s="83" t="s">
        <v>867</v>
      </c>
      <c r="M4" s="83" t="str">
        <f t="shared" si="5"/>
        <v>Lovasfelszerelés</v>
      </c>
      <c r="N4" s="83" t="s">
        <v>1305</v>
      </c>
      <c r="O4" s="83" t="str">
        <f t="shared" si="6"/>
        <v>Védőfelszerelés</v>
      </c>
      <c r="P4" s="83" t="s">
        <v>1306</v>
      </c>
      <c r="Q4" s="83" t="str">
        <f t="shared" si="7"/>
        <v>Kobak</v>
      </c>
      <c r="R4" s="83" t="s">
        <v>1308</v>
      </c>
      <c r="S4" s="83" t="str">
        <f t="shared" si="8"/>
        <v>Kobak kiegészítők</v>
      </c>
      <c r="T4" s="32"/>
      <c r="U4" s="190" t="s">
        <v>1373</v>
      </c>
      <c r="V4" s="114">
        <v>24.95</v>
      </c>
      <c r="W4" s="2" t="s">
        <v>1381</v>
      </c>
      <c r="X4" s="2"/>
      <c r="Y4" s="11"/>
      <c r="Z4" s="126"/>
      <c r="AA4" s="75" t="s">
        <v>491</v>
      </c>
      <c r="AB4" s="143" t="str">
        <f t="shared" si="9"/>
        <v>L</v>
      </c>
      <c r="AC4" s="126" t="str">
        <f>IF(Z4="", "", IFERROR(VLOOKUP(Z4, colorList!A:B,2,FALSE),""))</f>
        <v/>
      </c>
    </row>
    <row r="5" spans="1:29" ht="60" customHeight="1" thickBot="1" x14ac:dyDescent="0.3">
      <c r="A5" s="34" t="s">
        <v>1078</v>
      </c>
      <c r="B5" s="147" t="str">
        <f>LEFT(A5,4)</f>
        <v>0210</v>
      </c>
      <c r="C5" s="147" t="str">
        <f t="shared" si="0"/>
        <v>021000</v>
      </c>
      <c r="D5" s="4" t="str">
        <f t="shared" si="1"/>
        <v>Uni</v>
      </c>
      <c r="E5" s="4" t="str">
        <f>IF(D5="", "", IFERROR(VLOOKUP(D5, sizeList!A:B,2,FALSE),""))</f>
        <v>Uni</v>
      </c>
      <c r="F5" s="46" t="s">
        <v>1178</v>
      </c>
      <c r="G5" s="46" t="str">
        <f t="shared" si="2"/>
        <v>Casco baseball sapka</v>
      </c>
      <c r="H5" s="54" t="s">
        <v>1278</v>
      </c>
      <c r="I5" s="54" t="str">
        <f t="shared" si="3"/>
        <v>Casco Cap</v>
      </c>
      <c r="J5" s="3" t="s">
        <v>1256</v>
      </c>
      <c r="K5" s="3" t="str">
        <f t="shared" si="4"/>
        <v>Casco</v>
      </c>
      <c r="L5" s="182" t="s">
        <v>867</v>
      </c>
      <c r="M5" s="182" t="str">
        <f t="shared" si="5"/>
        <v>Lovasfelszerelés</v>
      </c>
      <c r="N5" s="182" t="s">
        <v>1311</v>
      </c>
      <c r="O5" s="182" t="str">
        <f t="shared" si="6"/>
        <v>Női lovasruházat</v>
      </c>
      <c r="P5" s="182" t="s">
        <v>1312</v>
      </c>
      <c r="Q5" s="182" t="str">
        <f t="shared" si="7"/>
        <v>Női lovasruházat kiegészítők</v>
      </c>
      <c r="R5" s="182" t="s">
        <v>1671</v>
      </c>
      <c r="S5" s="182" t="str">
        <f t="shared" si="8"/>
        <v>Női lovasruházat egyéb kiegészítők</v>
      </c>
      <c r="T5" s="32"/>
      <c r="U5" s="88">
        <v>4031381404305</v>
      </c>
      <c r="V5" s="125">
        <v>9</v>
      </c>
      <c r="W5" s="2" t="s">
        <v>1381</v>
      </c>
      <c r="X5" s="2"/>
      <c r="Y5" s="11"/>
      <c r="Z5" s="127"/>
      <c r="AA5" s="79" t="s">
        <v>574</v>
      </c>
      <c r="AB5" s="144" t="str">
        <f t="shared" si="9"/>
        <v>Uni</v>
      </c>
      <c r="AC5" s="127" t="str">
        <f>IF(Z5="", "", IFERROR(VLOOKUP(Z5, colorList!A:B,2,FALSE),""))</f>
        <v/>
      </c>
    </row>
    <row r="6" spans="1:29" ht="60" customHeight="1" thickBot="1" x14ac:dyDescent="0.3">
      <c r="A6" s="27" t="s">
        <v>1062</v>
      </c>
      <c r="B6" s="149" t="s">
        <v>1667</v>
      </c>
      <c r="C6" s="149" t="str">
        <f t="shared" si="0"/>
        <v>021403</v>
      </c>
      <c r="D6" s="4" t="str">
        <f t="shared" si="1"/>
        <v>Uni</v>
      </c>
      <c r="E6" s="4" t="str">
        <f>IF(D6="", "", IFERROR(VLOOKUP(D6, sizeList!A:B,2,FALSE),""))</f>
        <v>Uni</v>
      </c>
      <c r="F6" s="46" t="s">
        <v>1170</v>
      </c>
      <c r="G6" s="46" t="str">
        <f t="shared" si="2"/>
        <v>Casco Nori/Choice téli bélés gyerek (2015-2018)</v>
      </c>
      <c r="H6" s="54" t="s">
        <v>1254</v>
      </c>
      <c r="I6" s="54" t="str">
        <f t="shared" si="3"/>
        <v>Winterset Nori, Choice; manuf. from 2015-2018</v>
      </c>
      <c r="J6" s="3" t="s">
        <v>1256</v>
      </c>
      <c r="K6" s="3" t="str">
        <f t="shared" si="4"/>
        <v>Casco</v>
      </c>
      <c r="L6" s="83" t="s">
        <v>867</v>
      </c>
      <c r="M6" s="83" t="str">
        <f t="shared" si="5"/>
        <v>Lovasfelszerelés</v>
      </c>
      <c r="N6" s="83" t="s">
        <v>1305</v>
      </c>
      <c r="O6" s="83" t="str">
        <f t="shared" si="6"/>
        <v>Védőfelszerelés</v>
      </c>
      <c r="P6" s="83" t="s">
        <v>1306</v>
      </c>
      <c r="Q6" s="83" t="str">
        <f t="shared" si="7"/>
        <v>Kobak</v>
      </c>
      <c r="R6" s="83" t="s">
        <v>1308</v>
      </c>
      <c r="S6" s="83" t="str">
        <f t="shared" si="8"/>
        <v>Kobak kiegészítők</v>
      </c>
      <c r="T6" s="186" t="s">
        <v>1436</v>
      </c>
      <c r="U6" s="98">
        <v>4031381049049</v>
      </c>
      <c r="V6" s="114">
        <v>19.95</v>
      </c>
      <c r="W6" s="2" t="s">
        <v>1381</v>
      </c>
      <c r="X6" s="2"/>
      <c r="Y6" s="11"/>
      <c r="Z6" s="127"/>
      <c r="AA6" s="75" t="s">
        <v>574</v>
      </c>
      <c r="AB6" s="143" t="str">
        <f t="shared" si="9"/>
        <v>Uni</v>
      </c>
      <c r="AC6" s="127" t="str">
        <f>IF(Z6="", "", IFERROR(VLOOKUP(Z6, colorList!A:B,2,FALSE),""))</f>
        <v/>
      </c>
    </row>
    <row r="7" spans="1:29" ht="60" customHeight="1" thickBot="1" x14ac:dyDescent="0.3">
      <c r="A7" s="27" t="s">
        <v>1063</v>
      </c>
      <c r="B7" s="149" t="s">
        <v>1667</v>
      </c>
      <c r="C7" s="149" t="str">
        <f t="shared" si="0"/>
        <v>021404</v>
      </c>
      <c r="D7" s="4" t="str">
        <f t="shared" si="1"/>
        <v>Uni</v>
      </c>
      <c r="E7" s="4" t="str">
        <f>IF(D7="", "", IFERROR(VLOOKUP(D7, sizeList!A:B,2,FALSE),""))</f>
        <v>Uni</v>
      </c>
      <c r="F7" s="46" t="s">
        <v>1171</v>
      </c>
      <c r="G7" s="46" t="str">
        <f t="shared" si="2"/>
        <v>Casco Nori/Choice téli bélés gyerek (2018.08-tól)</v>
      </c>
      <c r="H7" s="54" t="s">
        <v>1255</v>
      </c>
      <c r="I7" s="54" t="str">
        <f t="shared" si="3"/>
        <v>Winterset Nori, Choice VG1; manuf. from 08/2018</v>
      </c>
      <c r="J7" s="3" t="s">
        <v>1256</v>
      </c>
      <c r="K7" s="3" t="str">
        <f t="shared" si="4"/>
        <v>Casco</v>
      </c>
      <c r="L7" s="83" t="s">
        <v>867</v>
      </c>
      <c r="M7" s="83" t="str">
        <f t="shared" si="5"/>
        <v>Lovasfelszerelés</v>
      </c>
      <c r="N7" s="83" t="s">
        <v>1305</v>
      </c>
      <c r="O7" s="83" t="str">
        <f t="shared" si="6"/>
        <v>Védőfelszerelés</v>
      </c>
      <c r="P7" s="83" t="s">
        <v>1306</v>
      </c>
      <c r="Q7" s="83" t="str">
        <f t="shared" si="7"/>
        <v>Kobak</v>
      </c>
      <c r="R7" s="83" t="s">
        <v>1308</v>
      </c>
      <c r="S7" s="83" t="str">
        <f t="shared" si="8"/>
        <v>Kobak kiegészítők</v>
      </c>
      <c r="T7" s="186" t="s">
        <v>1437</v>
      </c>
      <c r="U7" s="98">
        <v>4031381406316</v>
      </c>
      <c r="V7" s="114">
        <v>19.95</v>
      </c>
      <c r="W7" s="2" t="s">
        <v>1381</v>
      </c>
      <c r="X7" s="2"/>
      <c r="Y7" s="11"/>
      <c r="Z7" s="127"/>
      <c r="AA7" s="75" t="s">
        <v>574</v>
      </c>
      <c r="AB7" s="143" t="str">
        <f t="shared" si="9"/>
        <v>Uni</v>
      </c>
      <c r="AC7" s="127" t="str">
        <f>IF(Z7="", "", IFERROR(VLOOKUP(Z7, colorList!A:B,2,FALSE),""))</f>
        <v/>
      </c>
    </row>
    <row r="8" spans="1:29" ht="60" customHeight="1" thickBot="1" x14ac:dyDescent="0.3">
      <c r="A8" s="27" t="s">
        <v>1064</v>
      </c>
      <c r="B8" s="149" t="s">
        <v>1667</v>
      </c>
      <c r="C8" s="149" t="str">
        <f t="shared" si="0"/>
        <v>021404</v>
      </c>
      <c r="D8" s="4" t="str">
        <f t="shared" si="1"/>
        <v>Uni</v>
      </c>
      <c r="E8" s="4" t="str">
        <f>IF(D8="", "", IFERROR(VLOOKUP(D8, sizeList!A:B,2,FALSE),""))</f>
        <v>Uni</v>
      </c>
      <c r="F8" s="46" t="s">
        <v>1171</v>
      </c>
      <c r="G8" s="46" t="str">
        <f t="shared" si="2"/>
        <v>Casco Nori/Choice téli bélés gyerek (2018.08-tól)</v>
      </c>
      <c r="H8" s="54" t="s">
        <v>1255</v>
      </c>
      <c r="I8" s="54" t="str">
        <f t="shared" si="3"/>
        <v>Winterset Nori, Choice VG1; manuf. from 08/2018</v>
      </c>
      <c r="J8" s="3" t="s">
        <v>1256</v>
      </c>
      <c r="K8" s="3" t="str">
        <f t="shared" si="4"/>
        <v>Casco</v>
      </c>
      <c r="L8" s="83" t="s">
        <v>867</v>
      </c>
      <c r="M8" s="83" t="str">
        <f t="shared" si="5"/>
        <v>Lovasfelszerelés</v>
      </c>
      <c r="N8" s="83" t="s">
        <v>1305</v>
      </c>
      <c r="O8" s="83" t="str">
        <f t="shared" si="6"/>
        <v>Védőfelszerelés</v>
      </c>
      <c r="P8" s="83" t="s">
        <v>1306</v>
      </c>
      <c r="Q8" s="83" t="str">
        <f t="shared" si="7"/>
        <v>Kobak</v>
      </c>
      <c r="R8" s="83" t="s">
        <v>1308</v>
      </c>
      <c r="S8" s="83" t="str">
        <f t="shared" si="8"/>
        <v>Kobak kiegészítők</v>
      </c>
      <c r="T8" s="186" t="s">
        <v>1437</v>
      </c>
      <c r="U8" s="196" t="s">
        <v>1380</v>
      </c>
      <c r="V8" s="114">
        <v>19.95</v>
      </c>
      <c r="W8" s="2" t="s">
        <v>1381</v>
      </c>
      <c r="X8" s="2"/>
      <c r="Y8" s="11"/>
      <c r="Z8" s="127"/>
      <c r="AA8" s="75" t="s">
        <v>574</v>
      </c>
      <c r="AB8" s="143" t="str">
        <f t="shared" si="9"/>
        <v>Uni</v>
      </c>
      <c r="AC8" s="127" t="str">
        <f>IF(Z8="", "", IFERROR(VLOOKUP(Z8, colorList!A:B,2,FALSE),""))</f>
        <v/>
      </c>
    </row>
    <row r="9" spans="1:29" ht="60" customHeight="1" thickBot="1" x14ac:dyDescent="0.3">
      <c r="A9" s="34" t="s">
        <v>1079</v>
      </c>
      <c r="B9" s="147" t="s">
        <v>1669</v>
      </c>
      <c r="C9" s="147" t="str">
        <f t="shared" si="0"/>
        <v>022002</v>
      </c>
      <c r="D9" s="4" t="str">
        <f t="shared" si="1"/>
        <v>0 (XS)</v>
      </c>
      <c r="E9" s="4" t="str">
        <f>IF(D9="", "", IFERROR(VLOOKUP(D9, sizeList!A:B,2,FALSE),""))</f>
        <v>0 (XS)</v>
      </c>
      <c r="F9" s="39" t="s">
        <v>1179</v>
      </c>
      <c r="G9" s="39" t="str">
        <f t="shared" si="2"/>
        <v>Casco MyStyle díszgumi</v>
      </c>
      <c r="H9" s="54" t="s">
        <v>1279</v>
      </c>
      <c r="I9" s="54" t="str">
        <f t="shared" si="3"/>
        <v>MyStyle Casco stripes black</v>
      </c>
      <c r="J9" s="3" t="s">
        <v>1256</v>
      </c>
      <c r="K9" s="3" t="str">
        <f t="shared" si="4"/>
        <v>Casco</v>
      </c>
      <c r="L9" s="180" t="s">
        <v>867</v>
      </c>
      <c r="M9" s="180" t="str">
        <f t="shared" si="5"/>
        <v>Lovasfelszerelés</v>
      </c>
      <c r="N9" s="180" t="s">
        <v>1305</v>
      </c>
      <c r="O9" s="180" t="str">
        <f t="shared" si="6"/>
        <v>Védőfelszerelés</v>
      </c>
      <c r="P9" s="180" t="s">
        <v>1306</v>
      </c>
      <c r="Q9" s="180" t="str">
        <f t="shared" si="7"/>
        <v>Kobak</v>
      </c>
      <c r="R9" s="180" t="s">
        <v>1308</v>
      </c>
      <c r="S9" s="180" t="str">
        <f t="shared" si="8"/>
        <v>Kobak kiegészítők</v>
      </c>
      <c r="T9" s="32" t="s">
        <v>1442</v>
      </c>
      <c r="U9" s="87">
        <v>4031381045126</v>
      </c>
      <c r="V9" s="124">
        <v>9.9499999999999993</v>
      </c>
      <c r="W9" s="2" t="s">
        <v>1381</v>
      </c>
      <c r="X9" s="2"/>
      <c r="Y9" s="11"/>
      <c r="Z9" s="81" t="s">
        <v>110</v>
      </c>
      <c r="AA9" s="77" t="s">
        <v>1262</v>
      </c>
      <c r="AB9" s="80" t="str">
        <f t="shared" si="9"/>
        <v>0 (XS)</v>
      </c>
      <c r="AC9" s="81" t="str">
        <f>IF(Z9="", "", IFERROR(VLOOKUP(Z9, colorList!A:B,2,FALSE),""))</f>
        <v>fekete</v>
      </c>
    </row>
    <row r="10" spans="1:29" ht="60" customHeight="1" thickBot="1" x14ac:dyDescent="0.3">
      <c r="A10" s="34" t="s">
        <v>1080</v>
      </c>
      <c r="B10" s="147" t="s">
        <v>1669</v>
      </c>
      <c r="C10" s="147" t="str">
        <f t="shared" si="0"/>
        <v>022002</v>
      </c>
      <c r="D10" s="4" t="str">
        <f t="shared" si="1"/>
        <v>1(S-L)</v>
      </c>
      <c r="E10" s="4" t="str">
        <f>IF(D10="", "", IFERROR(VLOOKUP(D10, sizeList!A:B,2,FALSE),""))</f>
        <v>1(S-L)</v>
      </c>
      <c r="F10" s="39" t="s">
        <v>1179</v>
      </c>
      <c r="G10" s="39" t="str">
        <f t="shared" si="2"/>
        <v>Casco MyStyle díszgumi</v>
      </c>
      <c r="H10" s="54" t="s">
        <v>1279</v>
      </c>
      <c r="I10" s="54" t="str">
        <f t="shared" si="3"/>
        <v>MyStyle Casco stripes black</v>
      </c>
      <c r="J10" s="3" t="s">
        <v>1256</v>
      </c>
      <c r="K10" s="3" t="str">
        <f t="shared" si="4"/>
        <v>Casco</v>
      </c>
      <c r="L10" s="180" t="s">
        <v>867</v>
      </c>
      <c r="M10" s="180" t="str">
        <f t="shared" si="5"/>
        <v>Lovasfelszerelés</v>
      </c>
      <c r="N10" s="180" t="s">
        <v>1305</v>
      </c>
      <c r="O10" s="180" t="str">
        <f t="shared" si="6"/>
        <v>Védőfelszerelés</v>
      </c>
      <c r="P10" s="180" t="s">
        <v>1306</v>
      </c>
      <c r="Q10" s="180" t="str">
        <f t="shared" si="7"/>
        <v>Kobak</v>
      </c>
      <c r="R10" s="180" t="s">
        <v>1308</v>
      </c>
      <c r="S10" s="180" t="str">
        <f t="shared" si="8"/>
        <v>Kobak kiegészítők</v>
      </c>
      <c r="T10" s="32" t="s">
        <v>1443</v>
      </c>
      <c r="U10" s="87">
        <v>4031381045133</v>
      </c>
      <c r="V10" s="124">
        <v>9.9499999999999993</v>
      </c>
      <c r="W10" s="2" t="s">
        <v>1381</v>
      </c>
      <c r="X10" s="2"/>
      <c r="Y10" s="11"/>
      <c r="Z10" s="81" t="s">
        <v>110</v>
      </c>
      <c r="AA10" s="77" t="s">
        <v>1263</v>
      </c>
      <c r="AB10" s="80" t="str">
        <f t="shared" si="9"/>
        <v>1(S-L)</v>
      </c>
      <c r="AC10" s="81" t="str">
        <f>IF(Z10="", "", IFERROR(VLOOKUP(Z10, colorList!A:B,2,FALSE),""))</f>
        <v>fekete</v>
      </c>
    </row>
    <row r="11" spans="1:29" ht="60" customHeight="1" thickBot="1" x14ac:dyDescent="0.3">
      <c r="A11" s="34" t="s">
        <v>1081</v>
      </c>
      <c r="B11" s="147" t="s">
        <v>1669</v>
      </c>
      <c r="C11" s="147" t="str">
        <f t="shared" si="0"/>
        <v>022002</v>
      </c>
      <c r="D11" s="4" t="str">
        <f t="shared" si="1"/>
        <v>2(XL)</v>
      </c>
      <c r="E11" s="4" t="str">
        <f>IF(D11="", "", IFERROR(VLOOKUP(D11, sizeList!A:B,2,FALSE),""))</f>
        <v>2(XL)</v>
      </c>
      <c r="F11" s="39" t="s">
        <v>1179</v>
      </c>
      <c r="G11" s="39" t="str">
        <f t="shared" si="2"/>
        <v>Casco MyStyle díszgumi</v>
      </c>
      <c r="H11" s="54" t="s">
        <v>1279</v>
      </c>
      <c r="I11" s="54" t="str">
        <f t="shared" si="3"/>
        <v>MyStyle Casco stripes black</v>
      </c>
      <c r="J11" s="3" t="s">
        <v>1256</v>
      </c>
      <c r="K11" s="3" t="str">
        <f t="shared" si="4"/>
        <v>Casco</v>
      </c>
      <c r="L11" s="180" t="s">
        <v>867</v>
      </c>
      <c r="M11" s="180" t="str">
        <f t="shared" si="5"/>
        <v>Lovasfelszerelés</v>
      </c>
      <c r="N11" s="180" t="s">
        <v>1305</v>
      </c>
      <c r="O11" s="180" t="str">
        <f t="shared" si="6"/>
        <v>Védőfelszerelés</v>
      </c>
      <c r="P11" s="180" t="s">
        <v>1306</v>
      </c>
      <c r="Q11" s="180" t="str">
        <f t="shared" si="7"/>
        <v>Kobak</v>
      </c>
      <c r="R11" s="180" t="s">
        <v>1308</v>
      </c>
      <c r="S11" s="180" t="str">
        <f t="shared" si="8"/>
        <v>Kobak kiegészítők</v>
      </c>
      <c r="T11" s="32"/>
      <c r="U11" s="87">
        <v>4031381045140</v>
      </c>
      <c r="V11" s="124">
        <v>9.9499999999999993</v>
      </c>
      <c r="W11" s="2" t="s">
        <v>1381</v>
      </c>
      <c r="X11" s="2"/>
      <c r="Y11" s="11"/>
      <c r="Z11" s="207" t="s">
        <v>110</v>
      </c>
      <c r="AA11" s="77" t="s">
        <v>1264</v>
      </c>
      <c r="AB11" s="80" t="str">
        <f t="shared" si="9"/>
        <v>2(XL)</v>
      </c>
      <c r="AC11" s="207" t="str">
        <f>IF(Z11="", "", IFERROR(VLOOKUP(Z11, colorList!A:B,2,FALSE),""))</f>
        <v>fekete</v>
      </c>
    </row>
    <row r="12" spans="1:29" ht="60" customHeight="1" thickBot="1" x14ac:dyDescent="0.3">
      <c r="A12" s="34" t="s">
        <v>1082</v>
      </c>
      <c r="B12" s="147" t="s">
        <v>1669</v>
      </c>
      <c r="C12" s="147" t="str">
        <f t="shared" si="0"/>
        <v>022007</v>
      </c>
      <c r="D12" s="4" t="str">
        <f t="shared" si="1"/>
        <v>0 (XS)</v>
      </c>
      <c r="E12" s="4" t="str">
        <f>IF(D12="", "", IFERROR(VLOOKUP(D12, sizeList!A:B,2,FALSE),""))</f>
        <v>0 (XS)</v>
      </c>
      <c r="F12" s="39" t="s">
        <v>1179</v>
      </c>
      <c r="G12" s="39" t="str">
        <f t="shared" si="2"/>
        <v>Casco MyStyle díszgumi</v>
      </c>
      <c r="H12" s="82" t="s">
        <v>1280</v>
      </c>
      <c r="I12" s="82" t="str">
        <f t="shared" si="3"/>
        <v>MyStyle Casco stripes turquoise</v>
      </c>
      <c r="J12" s="3" t="s">
        <v>1256</v>
      </c>
      <c r="K12" s="3" t="str">
        <f t="shared" si="4"/>
        <v>Casco</v>
      </c>
      <c r="L12" s="180" t="s">
        <v>867</v>
      </c>
      <c r="M12" s="180" t="str">
        <f t="shared" si="5"/>
        <v>Lovasfelszerelés</v>
      </c>
      <c r="N12" s="180" t="s">
        <v>1305</v>
      </c>
      <c r="O12" s="180" t="str">
        <f t="shared" si="6"/>
        <v>Védőfelszerelés</v>
      </c>
      <c r="P12" s="180" t="s">
        <v>1306</v>
      </c>
      <c r="Q12" s="180" t="str">
        <f t="shared" si="7"/>
        <v>Kobak</v>
      </c>
      <c r="R12" s="180" t="s">
        <v>1308</v>
      </c>
      <c r="S12" s="180" t="str">
        <f t="shared" si="8"/>
        <v>Kobak kiegészítők</v>
      </c>
      <c r="T12" s="32" t="s">
        <v>1444</v>
      </c>
      <c r="U12" s="87">
        <v>4031381045157</v>
      </c>
      <c r="V12" s="124">
        <v>9.9499999999999993</v>
      </c>
      <c r="W12" s="2" t="s">
        <v>1381</v>
      </c>
      <c r="X12" s="2"/>
      <c r="Y12" s="11"/>
      <c r="Z12" s="207" t="s">
        <v>79</v>
      </c>
      <c r="AA12" s="77" t="s">
        <v>1262</v>
      </c>
      <c r="AB12" s="80" t="str">
        <f t="shared" si="9"/>
        <v>0 (XS)</v>
      </c>
      <c r="AC12" s="207" t="str">
        <f>IF(Z12="", "", IFERROR(VLOOKUP(Z12, colorList!A:B,2,FALSE),""))</f>
        <v>türkiz</v>
      </c>
    </row>
    <row r="13" spans="1:29" ht="60" customHeight="1" thickBot="1" x14ac:dyDescent="0.3">
      <c r="A13" s="157" t="s">
        <v>1083</v>
      </c>
      <c r="B13" s="147" t="s">
        <v>1669</v>
      </c>
      <c r="C13" s="147" t="str">
        <f t="shared" si="0"/>
        <v>022007</v>
      </c>
      <c r="D13" s="4" t="str">
        <f t="shared" si="1"/>
        <v>1(S-L)</v>
      </c>
      <c r="E13" s="4" t="str">
        <f>IF(D13="", "", IFERROR(VLOOKUP(D13, sizeList!A:B,2,FALSE),""))</f>
        <v>1(S-L)</v>
      </c>
      <c r="F13" s="40" t="s">
        <v>1179</v>
      </c>
      <c r="G13" s="40" t="str">
        <f t="shared" si="2"/>
        <v>Casco MyStyle díszgumi</v>
      </c>
      <c r="H13" s="174" t="s">
        <v>1280</v>
      </c>
      <c r="I13" s="174" t="str">
        <f t="shared" si="3"/>
        <v>MyStyle Casco stripes turquoise</v>
      </c>
      <c r="J13" s="3" t="s">
        <v>1256</v>
      </c>
      <c r="K13" s="3" t="str">
        <f t="shared" si="4"/>
        <v>Casco</v>
      </c>
      <c r="L13" s="180" t="s">
        <v>867</v>
      </c>
      <c r="M13" s="180" t="str">
        <f t="shared" si="5"/>
        <v>Lovasfelszerelés</v>
      </c>
      <c r="N13" s="180" t="s">
        <v>1305</v>
      </c>
      <c r="O13" s="180" t="str">
        <f t="shared" si="6"/>
        <v>Védőfelszerelés</v>
      </c>
      <c r="P13" s="180" t="s">
        <v>1306</v>
      </c>
      <c r="Q13" s="180" t="str">
        <f t="shared" si="7"/>
        <v>Kobak</v>
      </c>
      <c r="R13" s="180" t="s">
        <v>1308</v>
      </c>
      <c r="S13" s="180" t="str">
        <f t="shared" si="8"/>
        <v>Kobak kiegészítők</v>
      </c>
      <c r="T13" s="32" t="s">
        <v>1445</v>
      </c>
      <c r="U13" s="87">
        <v>4031381045164</v>
      </c>
      <c r="V13" s="203">
        <v>9.9499999999999993</v>
      </c>
      <c r="W13" s="2" t="s">
        <v>1381</v>
      </c>
      <c r="X13" s="2"/>
      <c r="Y13" s="11"/>
      <c r="Z13" s="207" t="s">
        <v>79</v>
      </c>
      <c r="AA13" s="78" t="s">
        <v>1263</v>
      </c>
      <c r="AB13" s="80" t="str">
        <f t="shared" si="9"/>
        <v>1(S-L)</v>
      </c>
      <c r="AC13" s="207" t="str">
        <f>IF(Z13="", "", IFERROR(VLOOKUP(Z13, colorList!A:B,2,FALSE),""))</f>
        <v>türkiz</v>
      </c>
    </row>
    <row r="14" spans="1:29" ht="60" customHeight="1" thickBot="1" x14ac:dyDescent="0.3">
      <c r="A14" s="33" t="s">
        <v>1084</v>
      </c>
      <c r="B14" s="147" t="s">
        <v>1669</v>
      </c>
      <c r="C14" s="147" t="str">
        <f t="shared" si="0"/>
        <v>022007</v>
      </c>
      <c r="D14" s="4" t="str">
        <f t="shared" si="1"/>
        <v>2(XL)</v>
      </c>
      <c r="E14" s="4" t="str">
        <f>IF(D14="", "", IFERROR(VLOOKUP(D14, sizeList!A:B,2,FALSE),""))</f>
        <v>2(XL)</v>
      </c>
      <c r="F14" s="38" t="s">
        <v>1179</v>
      </c>
      <c r="G14" s="38" t="str">
        <f t="shared" si="2"/>
        <v>Casco MyStyle díszgumi</v>
      </c>
      <c r="H14" s="171" t="s">
        <v>1280</v>
      </c>
      <c r="I14" s="171" t="str">
        <f t="shared" si="3"/>
        <v>MyStyle Casco stripes turquoise</v>
      </c>
      <c r="J14" s="3" t="s">
        <v>1256</v>
      </c>
      <c r="K14" s="3" t="str">
        <f t="shared" si="4"/>
        <v>Casco</v>
      </c>
      <c r="L14" s="180" t="s">
        <v>867</v>
      </c>
      <c r="M14" s="180" t="str">
        <f t="shared" si="5"/>
        <v>Lovasfelszerelés</v>
      </c>
      <c r="N14" s="180" t="s">
        <v>1305</v>
      </c>
      <c r="O14" s="180" t="str">
        <f t="shared" si="6"/>
        <v>Védőfelszerelés</v>
      </c>
      <c r="P14" s="180" t="s">
        <v>1306</v>
      </c>
      <c r="Q14" s="180" t="str">
        <f t="shared" si="7"/>
        <v>Kobak</v>
      </c>
      <c r="R14" s="180" t="s">
        <v>1308</v>
      </c>
      <c r="S14" s="180" t="str">
        <f t="shared" si="8"/>
        <v>Kobak kiegészítők</v>
      </c>
      <c r="T14" s="32"/>
      <c r="U14" s="89" t="s">
        <v>1383</v>
      </c>
      <c r="V14" s="202">
        <v>9.9499999999999993</v>
      </c>
      <c r="W14" s="2" t="s">
        <v>1381</v>
      </c>
      <c r="X14" s="2"/>
      <c r="Y14" s="11"/>
      <c r="Z14" s="206" t="s">
        <v>79</v>
      </c>
      <c r="AA14" s="76" t="s">
        <v>1264</v>
      </c>
      <c r="AB14" s="80" t="str">
        <f t="shared" si="9"/>
        <v>2(XL)</v>
      </c>
      <c r="AC14" s="206" t="str">
        <f>IF(Z14="", "", IFERROR(VLOOKUP(Z14, colorList!A:B,2,FALSE),""))</f>
        <v>türkiz</v>
      </c>
    </row>
    <row r="15" spans="1:29" ht="60" customHeight="1" thickBot="1" x14ac:dyDescent="0.3">
      <c r="A15" s="34" t="s">
        <v>1085</v>
      </c>
      <c r="B15" s="147" t="s">
        <v>1669</v>
      </c>
      <c r="C15" s="147" t="str">
        <f t="shared" si="0"/>
        <v>022008</v>
      </c>
      <c r="D15" s="4" t="str">
        <f t="shared" si="1"/>
        <v>0 (XS)</v>
      </c>
      <c r="E15" s="4" t="str">
        <f>IF(D15="", "", IFERROR(VLOOKUP(D15, sizeList!A:B,2,FALSE),""))</f>
        <v>0 (XS)</v>
      </c>
      <c r="F15" s="39" t="s">
        <v>1179</v>
      </c>
      <c r="G15" s="39" t="str">
        <f t="shared" si="2"/>
        <v>Casco MyStyle díszgumi</v>
      </c>
      <c r="H15" s="82" t="s">
        <v>1281</v>
      </c>
      <c r="I15" s="82" t="str">
        <f t="shared" si="3"/>
        <v>MyStyle Casco stripes blue</v>
      </c>
      <c r="J15" s="3" t="s">
        <v>1256</v>
      </c>
      <c r="K15" s="3" t="str">
        <f t="shared" si="4"/>
        <v>Casco</v>
      </c>
      <c r="L15" s="180" t="s">
        <v>867</v>
      </c>
      <c r="M15" s="180" t="str">
        <f t="shared" si="5"/>
        <v>Lovasfelszerelés</v>
      </c>
      <c r="N15" s="180" t="s">
        <v>1305</v>
      </c>
      <c r="O15" s="180" t="str">
        <f t="shared" si="6"/>
        <v>Védőfelszerelés</v>
      </c>
      <c r="P15" s="180" t="s">
        <v>1306</v>
      </c>
      <c r="Q15" s="180" t="str">
        <f t="shared" si="7"/>
        <v>Kobak</v>
      </c>
      <c r="R15" s="180" t="s">
        <v>1308</v>
      </c>
      <c r="S15" s="180" t="str">
        <f t="shared" si="8"/>
        <v>Kobak kiegészítők</v>
      </c>
      <c r="T15" s="32" t="s">
        <v>1446</v>
      </c>
      <c r="U15" s="87">
        <v>4031381045188</v>
      </c>
      <c r="V15" s="124">
        <v>9.9499999999999993</v>
      </c>
      <c r="W15" s="2" t="s">
        <v>1381</v>
      </c>
      <c r="X15" s="2"/>
      <c r="Y15" s="11"/>
      <c r="Z15" s="206" t="s">
        <v>115</v>
      </c>
      <c r="AA15" s="77" t="s">
        <v>1262</v>
      </c>
      <c r="AB15" s="80" t="str">
        <f t="shared" si="9"/>
        <v>0 (XS)</v>
      </c>
      <c r="AC15" s="206" t="str">
        <f>IF(Z15="", "", IFERROR(VLOOKUP(Z15, colorList!A:B,2,FALSE),""))</f>
        <v>kék</v>
      </c>
    </row>
    <row r="16" spans="1:29" ht="60" customHeight="1" thickBot="1" x14ac:dyDescent="0.3">
      <c r="A16" s="34" t="s">
        <v>1086</v>
      </c>
      <c r="B16" s="147" t="s">
        <v>1669</v>
      </c>
      <c r="C16" s="147" t="str">
        <f t="shared" si="0"/>
        <v>022008</v>
      </c>
      <c r="D16" s="4" t="str">
        <f t="shared" si="1"/>
        <v>1(S-L)</v>
      </c>
      <c r="E16" s="4" t="str">
        <f>IF(D16="", "", IFERROR(VLOOKUP(D16, sizeList!A:B,2,FALSE),""))</f>
        <v>1(S-L)</v>
      </c>
      <c r="F16" s="39" t="s">
        <v>1179</v>
      </c>
      <c r="G16" s="39" t="str">
        <f t="shared" si="2"/>
        <v>Casco MyStyle díszgumi</v>
      </c>
      <c r="H16" s="82" t="s">
        <v>1281</v>
      </c>
      <c r="I16" s="82" t="str">
        <f t="shared" si="3"/>
        <v>MyStyle Casco stripes blue</v>
      </c>
      <c r="J16" s="3" t="s">
        <v>1256</v>
      </c>
      <c r="K16" s="3" t="str">
        <f t="shared" si="4"/>
        <v>Casco</v>
      </c>
      <c r="L16" s="180" t="s">
        <v>867</v>
      </c>
      <c r="M16" s="180" t="str">
        <f t="shared" si="5"/>
        <v>Lovasfelszerelés</v>
      </c>
      <c r="N16" s="180" t="s">
        <v>1305</v>
      </c>
      <c r="O16" s="180" t="str">
        <f t="shared" si="6"/>
        <v>Védőfelszerelés</v>
      </c>
      <c r="P16" s="180" t="s">
        <v>1306</v>
      </c>
      <c r="Q16" s="180" t="str">
        <f t="shared" si="7"/>
        <v>Kobak</v>
      </c>
      <c r="R16" s="180" t="s">
        <v>1308</v>
      </c>
      <c r="S16" s="180" t="str">
        <f t="shared" si="8"/>
        <v>Kobak kiegészítők</v>
      </c>
      <c r="T16" s="32" t="s">
        <v>1447</v>
      </c>
      <c r="U16" s="87">
        <v>4031381045195</v>
      </c>
      <c r="V16" s="124">
        <v>9.9499999999999993</v>
      </c>
      <c r="W16" s="2" t="s">
        <v>1381</v>
      </c>
      <c r="X16" s="2"/>
      <c r="Y16" s="11"/>
      <c r="Z16" s="206" t="s">
        <v>115</v>
      </c>
      <c r="AA16" s="77" t="s">
        <v>1263</v>
      </c>
      <c r="AB16" s="80" t="str">
        <f t="shared" si="9"/>
        <v>1(S-L)</v>
      </c>
      <c r="AC16" s="206" t="str">
        <f>IF(Z16="", "", IFERROR(VLOOKUP(Z16, colorList!A:B,2,FALSE),""))</f>
        <v>kék</v>
      </c>
    </row>
    <row r="17" spans="1:29" ht="60" customHeight="1" thickBot="1" x14ac:dyDescent="0.3">
      <c r="A17" s="34" t="s">
        <v>1087</v>
      </c>
      <c r="B17" s="147" t="s">
        <v>1669</v>
      </c>
      <c r="C17" s="147" t="str">
        <f t="shared" si="0"/>
        <v>022008</v>
      </c>
      <c r="D17" s="4" t="str">
        <f t="shared" si="1"/>
        <v>2(XL)</v>
      </c>
      <c r="E17" s="4" t="str">
        <f>IF(D17="", "", IFERROR(VLOOKUP(D17, sizeList!A:B,2,FALSE),""))</f>
        <v>2(XL)</v>
      </c>
      <c r="F17" s="39" t="s">
        <v>1179</v>
      </c>
      <c r="G17" s="39" t="str">
        <f t="shared" si="2"/>
        <v>Casco MyStyle díszgumi</v>
      </c>
      <c r="H17" s="82" t="s">
        <v>1281</v>
      </c>
      <c r="I17" s="82" t="str">
        <f t="shared" si="3"/>
        <v>MyStyle Casco stripes blue</v>
      </c>
      <c r="J17" s="3" t="s">
        <v>1256</v>
      </c>
      <c r="K17" s="3" t="str">
        <f t="shared" si="4"/>
        <v>Casco</v>
      </c>
      <c r="L17" s="180" t="s">
        <v>867</v>
      </c>
      <c r="M17" s="180" t="str">
        <f t="shared" si="5"/>
        <v>Lovasfelszerelés</v>
      </c>
      <c r="N17" s="180" t="s">
        <v>1305</v>
      </c>
      <c r="O17" s="180" t="str">
        <f t="shared" si="6"/>
        <v>Védőfelszerelés</v>
      </c>
      <c r="P17" s="180" t="s">
        <v>1306</v>
      </c>
      <c r="Q17" s="180" t="str">
        <f t="shared" si="7"/>
        <v>Kobak</v>
      </c>
      <c r="R17" s="180" t="s">
        <v>1308</v>
      </c>
      <c r="S17" s="180" t="str">
        <f t="shared" si="8"/>
        <v>Kobak kiegészítők</v>
      </c>
      <c r="T17" s="32"/>
      <c r="U17" s="87">
        <v>4031381045201</v>
      </c>
      <c r="V17" s="124">
        <v>9.9499999999999993</v>
      </c>
      <c r="W17" s="2" t="s">
        <v>1381</v>
      </c>
      <c r="X17" s="2"/>
      <c r="Y17" s="11"/>
      <c r="Z17" s="81" t="s">
        <v>115</v>
      </c>
      <c r="AA17" s="77" t="s">
        <v>1264</v>
      </c>
      <c r="AB17" s="80" t="str">
        <f t="shared" si="9"/>
        <v>2(XL)</v>
      </c>
      <c r="AC17" s="81" t="str">
        <f>IF(Z17="", "", IFERROR(VLOOKUP(Z17, colorList!A:B,2,FALSE),""))</f>
        <v>kék</v>
      </c>
    </row>
    <row r="18" spans="1:29" ht="60" customHeight="1" thickBot="1" x14ac:dyDescent="0.3">
      <c r="A18" s="34" t="s">
        <v>1088</v>
      </c>
      <c r="B18" s="147" t="s">
        <v>1669</v>
      </c>
      <c r="C18" s="147" t="str">
        <f t="shared" si="0"/>
        <v>022009</v>
      </c>
      <c r="D18" s="4" t="str">
        <f t="shared" si="1"/>
        <v>0 (XS)</v>
      </c>
      <c r="E18" s="4" t="str">
        <f>IF(D18="", "", IFERROR(VLOOKUP(D18, sizeList!A:B,2,FALSE),""))</f>
        <v>0 (XS)</v>
      </c>
      <c r="F18" s="39" t="s">
        <v>1179</v>
      </c>
      <c r="G18" s="39" t="str">
        <f t="shared" si="2"/>
        <v>Casco MyStyle díszgumi</v>
      </c>
      <c r="H18" s="82" t="s">
        <v>1282</v>
      </c>
      <c r="I18" s="82" t="str">
        <f t="shared" si="3"/>
        <v>MyStyle Casco stripes lightblue reflective</v>
      </c>
      <c r="J18" s="3" t="s">
        <v>1256</v>
      </c>
      <c r="K18" s="3" t="str">
        <f t="shared" si="4"/>
        <v>Casco</v>
      </c>
      <c r="L18" s="180" t="s">
        <v>867</v>
      </c>
      <c r="M18" s="180" t="str">
        <f t="shared" si="5"/>
        <v>Lovasfelszerelés</v>
      </c>
      <c r="N18" s="180" t="s">
        <v>1305</v>
      </c>
      <c r="O18" s="180" t="str">
        <f t="shared" si="6"/>
        <v>Védőfelszerelés</v>
      </c>
      <c r="P18" s="180" t="s">
        <v>1306</v>
      </c>
      <c r="Q18" s="180" t="str">
        <f t="shared" si="7"/>
        <v>Kobak</v>
      </c>
      <c r="R18" s="180" t="s">
        <v>1308</v>
      </c>
      <c r="S18" s="180" t="str">
        <f t="shared" si="8"/>
        <v>Kobak kiegészítők</v>
      </c>
      <c r="T18" s="32"/>
      <c r="U18" s="87">
        <v>4031381045218</v>
      </c>
      <c r="V18" s="124">
        <v>9.9499999999999993</v>
      </c>
      <c r="W18" s="2" t="s">
        <v>1381</v>
      </c>
      <c r="X18" s="2"/>
      <c r="Y18" s="11"/>
      <c r="Z18" s="81" t="s">
        <v>1403</v>
      </c>
      <c r="AA18" s="77" t="s">
        <v>1262</v>
      </c>
      <c r="AB18" s="80" t="str">
        <f t="shared" si="9"/>
        <v>0 (XS)</v>
      </c>
      <c r="AC18" s="81" t="str">
        <f>IF(Z18="", "", IFERROR(VLOOKUP(Z18, colorList!A:B,2,FALSE),""))</f>
        <v>halványkék(reflective)</v>
      </c>
    </row>
    <row r="19" spans="1:29" ht="60" customHeight="1" thickBot="1" x14ac:dyDescent="0.3">
      <c r="A19" s="157" t="s">
        <v>1089</v>
      </c>
      <c r="B19" s="147" t="s">
        <v>1669</v>
      </c>
      <c r="C19" s="147" t="str">
        <f t="shared" si="0"/>
        <v>022009</v>
      </c>
      <c r="D19" s="4" t="str">
        <f t="shared" si="1"/>
        <v>1(S-L)</v>
      </c>
      <c r="E19" s="4" t="str">
        <f>IF(D19="", "", IFERROR(VLOOKUP(D19, sizeList!A:B,2,FALSE),""))</f>
        <v>1(S-L)</v>
      </c>
      <c r="F19" s="40" t="s">
        <v>1179</v>
      </c>
      <c r="G19" s="40" t="str">
        <f t="shared" si="2"/>
        <v>Casco MyStyle díszgumi</v>
      </c>
      <c r="H19" s="174" t="s">
        <v>1282</v>
      </c>
      <c r="I19" s="174" t="str">
        <f t="shared" si="3"/>
        <v>MyStyle Casco stripes lightblue reflective</v>
      </c>
      <c r="J19" s="3" t="s">
        <v>1256</v>
      </c>
      <c r="K19" s="3" t="str">
        <f t="shared" si="4"/>
        <v>Casco</v>
      </c>
      <c r="L19" s="180" t="s">
        <v>867</v>
      </c>
      <c r="M19" s="180" t="str">
        <f t="shared" si="5"/>
        <v>Lovasfelszerelés</v>
      </c>
      <c r="N19" s="180" t="s">
        <v>1305</v>
      </c>
      <c r="O19" s="180" t="str">
        <f t="shared" si="6"/>
        <v>Védőfelszerelés</v>
      </c>
      <c r="P19" s="180" t="s">
        <v>1306</v>
      </c>
      <c r="Q19" s="180" t="str">
        <f t="shared" si="7"/>
        <v>Kobak</v>
      </c>
      <c r="R19" s="180" t="s">
        <v>1308</v>
      </c>
      <c r="S19" s="180" t="str">
        <f t="shared" si="8"/>
        <v>Kobak kiegészítők</v>
      </c>
      <c r="T19" s="32"/>
      <c r="U19" s="90">
        <v>4031381045225</v>
      </c>
      <c r="V19" s="203">
        <v>9.9499999999999993</v>
      </c>
      <c r="W19" s="2" t="s">
        <v>1381</v>
      </c>
      <c r="X19" s="2"/>
      <c r="Y19" s="11"/>
      <c r="Z19" s="81" t="s">
        <v>1403</v>
      </c>
      <c r="AA19" s="78" t="s">
        <v>1263</v>
      </c>
      <c r="AB19" s="80" t="str">
        <f t="shared" si="9"/>
        <v>1(S-L)</v>
      </c>
      <c r="AC19" s="81" t="str">
        <f>IF(Z19="", "", IFERROR(VLOOKUP(Z19, colorList!A:B,2,FALSE),""))</f>
        <v>halványkék(reflective)</v>
      </c>
    </row>
    <row r="20" spans="1:29" ht="60" customHeight="1" thickBot="1" x14ac:dyDescent="0.3">
      <c r="A20" s="33" t="s">
        <v>1090</v>
      </c>
      <c r="B20" s="147" t="s">
        <v>1669</v>
      </c>
      <c r="C20" s="147" t="str">
        <f t="shared" si="0"/>
        <v>022009</v>
      </c>
      <c r="D20" s="4" t="str">
        <f t="shared" si="1"/>
        <v>2(XL)</v>
      </c>
      <c r="E20" s="4" t="str">
        <f>IF(D20="", "", IFERROR(VLOOKUP(D20, sizeList!A:B,2,FALSE),""))</f>
        <v>2(XL)</v>
      </c>
      <c r="F20" s="38" t="s">
        <v>1179</v>
      </c>
      <c r="G20" s="38" t="str">
        <f t="shared" si="2"/>
        <v>Casco MyStyle díszgumi</v>
      </c>
      <c r="H20" s="171" t="s">
        <v>1282</v>
      </c>
      <c r="I20" s="171" t="str">
        <f t="shared" si="3"/>
        <v>MyStyle Casco stripes lightblue reflective</v>
      </c>
      <c r="J20" s="3" t="s">
        <v>1256</v>
      </c>
      <c r="K20" s="3" t="str">
        <f t="shared" si="4"/>
        <v>Casco</v>
      </c>
      <c r="L20" s="180" t="s">
        <v>867</v>
      </c>
      <c r="M20" s="180" t="str">
        <f t="shared" si="5"/>
        <v>Lovasfelszerelés</v>
      </c>
      <c r="N20" s="180" t="s">
        <v>1305</v>
      </c>
      <c r="O20" s="180" t="str">
        <f t="shared" si="6"/>
        <v>Védőfelszerelés</v>
      </c>
      <c r="P20" s="180" t="s">
        <v>1306</v>
      </c>
      <c r="Q20" s="180" t="str">
        <f t="shared" si="7"/>
        <v>Kobak</v>
      </c>
      <c r="R20" s="180" t="s">
        <v>1308</v>
      </c>
      <c r="S20" s="180" t="str">
        <f t="shared" si="8"/>
        <v>Kobak kiegészítők</v>
      </c>
      <c r="T20" s="32"/>
      <c r="U20" s="86">
        <v>4031381045232</v>
      </c>
      <c r="V20" s="202">
        <v>9.9499999999999993</v>
      </c>
      <c r="W20" s="2" t="s">
        <v>1381</v>
      </c>
      <c r="X20" s="2"/>
      <c r="Y20" s="11"/>
      <c r="Z20" s="206" t="s">
        <v>1403</v>
      </c>
      <c r="AA20" s="76" t="s">
        <v>1264</v>
      </c>
      <c r="AB20" s="80" t="str">
        <f t="shared" si="9"/>
        <v>2(XL)</v>
      </c>
      <c r="AC20" s="206" t="str">
        <f>IF(Z20="", "", IFERROR(VLOOKUP(Z20, colorList!A:B,2,FALSE),""))</f>
        <v>halványkék(reflective)</v>
      </c>
    </row>
    <row r="21" spans="1:29" ht="60" customHeight="1" thickBot="1" x14ac:dyDescent="0.3">
      <c r="A21" s="34" t="s">
        <v>1091</v>
      </c>
      <c r="B21" s="147" t="s">
        <v>1669</v>
      </c>
      <c r="C21" s="147" t="str">
        <f t="shared" si="0"/>
        <v>022011</v>
      </c>
      <c r="D21" s="4" t="str">
        <f t="shared" si="1"/>
        <v>0 (XS)</v>
      </c>
      <c r="E21" s="4" t="str">
        <f>IF(D21="", "", IFERROR(VLOOKUP(D21, sizeList!A:B,2,FALSE),""))</f>
        <v>0 (XS)</v>
      </c>
      <c r="F21" s="39" t="s">
        <v>1179</v>
      </c>
      <c r="G21" s="39" t="str">
        <f t="shared" si="2"/>
        <v>Casco MyStyle díszgumi</v>
      </c>
      <c r="H21" s="82" t="s">
        <v>1283</v>
      </c>
      <c r="I21" s="82" t="str">
        <f t="shared" si="3"/>
        <v>MyStyle Casco stripes violett</v>
      </c>
      <c r="J21" s="3" t="s">
        <v>1256</v>
      </c>
      <c r="K21" s="3" t="str">
        <f t="shared" si="4"/>
        <v>Casco</v>
      </c>
      <c r="L21" s="180" t="s">
        <v>867</v>
      </c>
      <c r="M21" s="180" t="str">
        <f t="shared" si="5"/>
        <v>Lovasfelszerelés</v>
      </c>
      <c r="N21" s="180" t="s">
        <v>1305</v>
      </c>
      <c r="O21" s="180" t="str">
        <f t="shared" si="6"/>
        <v>Védőfelszerelés</v>
      </c>
      <c r="P21" s="180" t="s">
        <v>1306</v>
      </c>
      <c r="Q21" s="180" t="str">
        <f t="shared" si="7"/>
        <v>Kobak</v>
      </c>
      <c r="R21" s="180" t="s">
        <v>1308</v>
      </c>
      <c r="S21" s="180" t="str">
        <f t="shared" si="8"/>
        <v>Kobak kiegészítők</v>
      </c>
      <c r="T21" s="32"/>
      <c r="U21" s="87">
        <v>4031381045751</v>
      </c>
      <c r="V21" s="124">
        <v>9.9499999999999993</v>
      </c>
      <c r="W21" s="2" t="s">
        <v>1381</v>
      </c>
      <c r="X21" s="2"/>
      <c r="Y21" s="11"/>
      <c r="Z21" s="206" t="s">
        <v>231</v>
      </c>
      <c r="AA21" s="77" t="s">
        <v>1262</v>
      </c>
      <c r="AB21" s="80" t="str">
        <f t="shared" si="9"/>
        <v>0 (XS)</v>
      </c>
      <c r="AC21" s="206" t="str">
        <f>IF(Z21="", "", IFERROR(VLOOKUP(Z21, colorList!A:B,2,FALSE),""))</f>
        <v>lila</v>
      </c>
    </row>
    <row r="22" spans="1:29" ht="60" customHeight="1" thickBot="1" x14ac:dyDescent="0.3">
      <c r="A22" s="34" t="s">
        <v>1092</v>
      </c>
      <c r="B22" s="147" t="s">
        <v>1669</v>
      </c>
      <c r="C22" s="147" t="str">
        <f t="shared" si="0"/>
        <v>022011</v>
      </c>
      <c r="D22" s="4" t="str">
        <f t="shared" si="1"/>
        <v>1(S-L)</v>
      </c>
      <c r="E22" s="4" t="str">
        <f>IF(D22="", "", IFERROR(VLOOKUP(D22, sizeList!A:B,2,FALSE),""))</f>
        <v>1(S-L)</v>
      </c>
      <c r="F22" s="39" t="s">
        <v>1179</v>
      </c>
      <c r="G22" s="39" t="str">
        <f t="shared" si="2"/>
        <v>Casco MyStyle díszgumi</v>
      </c>
      <c r="H22" s="82" t="s">
        <v>1283</v>
      </c>
      <c r="I22" s="82" t="str">
        <f t="shared" si="3"/>
        <v>MyStyle Casco stripes violett</v>
      </c>
      <c r="J22" s="3" t="s">
        <v>1256</v>
      </c>
      <c r="K22" s="3" t="str">
        <f t="shared" si="4"/>
        <v>Casco</v>
      </c>
      <c r="L22" s="180" t="s">
        <v>867</v>
      </c>
      <c r="M22" s="180" t="str">
        <f t="shared" si="5"/>
        <v>Lovasfelszerelés</v>
      </c>
      <c r="N22" s="180" t="s">
        <v>1305</v>
      </c>
      <c r="O22" s="180" t="str">
        <f t="shared" si="6"/>
        <v>Védőfelszerelés</v>
      </c>
      <c r="P22" s="180" t="s">
        <v>1306</v>
      </c>
      <c r="Q22" s="180" t="str">
        <f t="shared" si="7"/>
        <v>Kobak</v>
      </c>
      <c r="R22" s="180" t="s">
        <v>1308</v>
      </c>
      <c r="S22" s="180" t="str">
        <f t="shared" si="8"/>
        <v>Kobak kiegészítők</v>
      </c>
      <c r="T22" s="32"/>
      <c r="U22" s="91">
        <v>4031381045768</v>
      </c>
      <c r="V22" s="124">
        <v>9.9499999999999993</v>
      </c>
      <c r="W22" s="2" t="s">
        <v>1381</v>
      </c>
      <c r="X22" s="2"/>
      <c r="Y22" s="11"/>
      <c r="Z22" s="206" t="s">
        <v>231</v>
      </c>
      <c r="AA22" s="77" t="s">
        <v>1263</v>
      </c>
      <c r="AB22" s="80" t="str">
        <f t="shared" si="9"/>
        <v>1(S-L)</v>
      </c>
      <c r="AC22" s="206" t="str">
        <f>IF(Z22="", "", IFERROR(VLOOKUP(Z22, colorList!A:B,2,FALSE),""))</f>
        <v>lila</v>
      </c>
    </row>
    <row r="23" spans="1:29" ht="60" customHeight="1" thickBot="1" x14ac:dyDescent="0.3">
      <c r="A23" s="34" t="s">
        <v>1093</v>
      </c>
      <c r="B23" s="147" t="s">
        <v>1669</v>
      </c>
      <c r="C23" s="147" t="str">
        <f t="shared" si="0"/>
        <v>022011</v>
      </c>
      <c r="D23" s="4" t="str">
        <f t="shared" si="1"/>
        <v>2(XL)</v>
      </c>
      <c r="E23" s="4" t="str">
        <f>IF(D23="", "", IFERROR(VLOOKUP(D23, sizeList!A:B,2,FALSE),""))</f>
        <v>2(XL)</v>
      </c>
      <c r="F23" s="39" t="s">
        <v>1179</v>
      </c>
      <c r="G23" s="39" t="str">
        <f t="shared" si="2"/>
        <v>Casco MyStyle díszgumi</v>
      </c>
      <c r="H23" s="82" t="s">
        <v>1283</v>
      </c>
      <c r="I23" s="82" t="str">
        <f t="shared" si="3"/>
        <v>MyStyle Casco stripes violett</v>
      </c>
      <c r="J23" s="3" t="s">
        <v>1256</v>
      </c>
      <c r="K23" s="3" t="str">
        <f t="shared" si="4"/>
        <v>Casco</v>
      </c>
      <c r="L23" s="180" t="s">
        <v>867</v>
      </c>
      <c r="M23" s="180" t="str">
        <f t="shared" si="5"/>
        <v>Lovasfelszerelés</v>
      </c>
      <c r="N23" s="180" t="s">
        <v>1305</v>
      </c>
      <c r="O23" s="180" t="str">
        <f t="shared" si="6"/>
        <v>Védőfelszerelés</v>
      </c>
      <c r="P23" s="180" t="s">
        <v>1306</v>
      </c>
      <c r="Q23" s="180" t="str">
        <f t="shared" si="7"/>
        <v>Kobak</v>
      </c>
      <c r="R23" s="180" t="s">
        <v>1308</v>
      </c>
      <c r="S23" s="180" t="str">
        <f t="shared" si="8"/>
        <v>Kobak kiegészítők</v>
      </c>
      <c r="T23" s="32"/>
      <c r="U23" s="88">
        <v>4031381045775</v>
      </c>
      <c r="V23" s="124">
        <v>9.9499999999999993</v>
      </c>
      <c r="W23" s="2" t="s">
        <v>1381</v>
      </c>
      <c r="X23" s="2"/>
      <c r="Y23" s="11"/>
      <c r="Z23" s="81" t="s">
        <v>231</v>
      </c>
      <c r="AA23" s="77" t="s">
        <v>1264</v>
      </c>
      <c r="AB23" s="80" t="str">
        <f t="shared" si="9"/>
        <v>2(XL)</v>
      </c>
      <c r="AC23" s="81" t="str">
        <f>IF(Z23="", "", IFERROR(VLOOKUP(Z23, colorList!A:B,2,FALSE),""))</f>
        <v>lila</v>
      </c>
    </row>
    <row r="24" spans="1:29" ht="60" customHeight="1" thickBot="1" x14ac:dyDescent="0.3">
      <c r="A24" s="34" t="s">
        <v>1094</v>
      </c>
      <c r="B24" s="147" t="s">
        <v>1669</v>
      </c>
      <c r="C24" s="147" t="str">
        <f t="shared" si="0"/>
        <v>022014</v>
      </c>
      <c r="D24" s="4" t="str">
        <f t="shared" si="1"/>
        <v>0 (XS)</v>
      </c>
      <c r="E24" s="4" t="str">
        <f>IF(D24="", "", IFERROR(VLOOKUP(D24, sizeList!A:B,2,FALSE),""))</f>
        <v>0 (XS)</v>
      </c>
      <c r="F24" s="39" t="s">
        <v>1179</v>
      </c>
      <c r="G24" s="39" t="str">
        <f t="shared" si="2"/>
        <v>Casco MyStyle díszgumi</v>
      </c>
      <c r="H24" s="82" t="s">
        <v>1284</v>
      </c>
      <c r="I24" s="82" t="str">
        <f t="shared" si="3"/>
        <v>MyStyle Casco stripes silver reflective</v>
      </c>
      <c r="J24" s="3" t="s">
        <v>1256</v>
      </c>
      <c r="K24" s="3" t="str">
        <f t="shared" si="4"/>
        <v>Casco</v>
      </c>
      <c r="L24" s="180" t="s">
        <v>867</v>
      </c>
      <c r="M24" s="180" t="str">
        <f t="shared" si="5"/>
        <v>Lovasfelszerelés</v>
      </c>
      <c r="N24" s="180" t="s">
        <v>1305</v>
      </c>
      <c r="O24" s="180" t="str">
        <f t="shared" si="6"/>
        <v>Védőfelszerelés</v>
      </c>
      <c r="P24" s="180" t="s">
        <v>1306</v>
      </c>
      <c r="Q24" s="180" t="str">
        <f t="shared" si="7"/>
        <v>Kobak</v>
      </c>
      <c r="R24" s="180" t="s">
        <v>1308</v>
      </c>
      <c r="S24" s="180" t="str">
        <f t="shared" si="8"/>
        <v>Kobak kiegészítők</v>
      </c>
      <c r="T24" s="32"/>
      <c r="U24" s="87">
        <v>4031381045270</v>
      </c>
      <c r="V24" s="124">
        <v>9.9499999999999993</v>
      </c>
      <c r="W24" s="2" t="s">
        <v>1381</v>
      </c>
      <c r="X24" s="2"/>
      <c r="Y24" s="11"/>
      <c r="Z24" s="81" t="s">
        <v>1404</v>
      </c>
      <c r="AA24" s="77" t="s">
        <v>1262</v>
      </c>
      <c r="AB24" s="80" t="str">
        <f t="shared" si="9"/>
        <v>0 (XS)</v>
      </c>
      <c r="AC24" s="81" t="str">
        <f>IF(Z24="", "", IFERROR(VLOOKUP(Z24, colorList!A:B,2,FALSE),""))</f>
        <v>ezüst(reflective)</v>
      </c>
    </row>
    <row r="25" spans="1:29" ht="60" customHeight="1" thickBot="1" x14ac:dyDescent="0.3">
      <c r="A25" s="34" t="s">
        <v>1095</v>
      </c>
      <c r="B25" s="147" t="s">
        <v>1669</v>
      </c>
      <c r="C25" s="147" t="str">
        <f t="shared" si="0"/>
        <v>022014</v>
      </c>
      <c r="D25" s="4" t="str">
        <f t="shared" si="1"/>
        <v>1(S-L)</v>
      </c>
      <c r="E25" s="4" t="str">
        <f>IF(D25="", "", IFERROR(VLOOKUP(D25, sizeList!A:B,2,FALSE),""))</f>
        <v>1(S-L)</v>
      </c>
      <c r="F25" s="39" t="s">
        <v>1179</v>
      </c>
      <c r="G25" s="39" t="str">
        <f t="shared" si="2"/>
        <v>Casco MyStyle díszgumi</v>
      </c>
      <c r="H25" s="82" t="s">
        <v>1284</v>
      </c>
      <c r="I25" s="82" t="str">
        <f t="shared" si="3"/>
        <v>MyStyle Casco stripes silver reflective</v>
      </c>
      <c r="J25" s="3" t="s">
        <v>1256</v>
      </c>
      <c r="K25" s="3" t="str">
        <f t="shared" si="4"/>
        <v>Casco</v>
      </c>
      <c r="L25" s="180" t="s">
        <v>867</v>
      </c>
      <c r="M25" s="180" t="str">
        <f t="shared" si="5"/>
        <v>Lovasfelszerelés</v>
      </c>
      <c r="N25" s="180" t="s">
        <v>1305</v>
      </c>
      <c r="O25" s="180" t="str">
        <f t="shared" si="6"/>
        <v>Védőfelszerelés</v>
      </c>
      <c r="P25" s="180" t="s">
        <v>1306</v>
      </c>
      <c r="Q25" s="180" t="str">
        <f t="shared" si="7"/>
        <v>Kobak</v>
      </c>
      <c r="R25" s="180" t="s">
        <v>1308</v>
      </c>
      <c r="S25" s="180" t="str">
        <f t="shared" si="8"/>
        <v>Kobak kiegészítők</v>
      </c>
      <c r="T25" s="32"/>
      <c r="U25" s="91">
        <v>4031381045287</v>
      </c>
      <c r="V25" s="124">
        <v>9.9499999999999993</v>
      </c>
      <c r="W25" s="2" t="s">
        <v>1381</v>
      </c>
      <c r="X25" s="2"/>
      <c r="Y25" s="11"/>
      <c r="Z25" s="81" t="s">
        <v>1404</v>
      </c>
      <c r="AA25" s="77" t="s">
        <v>1263</v>
      </c>
      <c r="AB25" s="80" t="str">
        <f t="shared" si="9"/>
        <v>1(S-L)</v>
      </c>
      <c r="AC25" s="81" t="str">
        <f>IF(Z25="", "", IFERROR(VLOOKUP(Z25, colorList!A:B,2,FALSE),""))</f>
        <v>ezüst(reflective)</v>
      </c>
    </row>
    <row r="26" spans="1:29" ht="60" customHeight="1" thickBot="1" x14ac:dyDescent="0.3">
      <c r="A26" s="34" t="s">
        <v>1096</v>
      </c>
      <c r="B26" s="147" t="s">
        <v>1669</v>
      </c>
      <c r="C26" s="147" t="str">
        <f t="shared" si="0"/>
        <v>022014</v>
      </c>
      <c r="D26" s="4" t="str">
        <f t="shared" si="1"/>
        <v>2(XL)</v>
      </c>
      <c r="E26" s="4" t="str">
        <f>IF(D26="", "", IFERROR(VLOOKUP(D26, sizeList!A:B,2,FALSE),""))</f>
        <v>2(XL)</v>
      </c>
      <c r="F26" s="39" t="s">
        <v>1179</v>
      </c>
      <c r="G26" s="39" t="str">
        <f t="shared" si="2"/>
        <v>Casco MyStyle díszgumi</v>
      </c>
      <c r="H26" s="82" t="s">
        <v>1284</v>
      </c>
      <c r="I26" s="82" t="str">
        <f t="shared" si="3"/>
        <v>MyStyle Casco stripes silver reflective</v>
      </c>
      <c r="J26" s="3" t="s">
        <v>1256</v>
      </c>
      <c r="K26" s="3" t="str">
        <f t="shared" si="4"/>
        <v>Casco</v>
      </c>
      <c r="L26" s="180" t="s">
        <v>867</v>
      </c>
      <c r="M26" s="180" t="str">
        <f t="shared" si="5"/>
        <v>Lovasfelszerelés</v>
      </c>
      <c r="N26" s="180" t="s">
        <v>1305</v>
      </c>
      <c r="O26" s="180" t="str">
        <f t="shared" si="6"/>
        <v>Védőfelszerelés</v>
      </c>
      <c r="P26" s="180" t="s">
        <v>1306</v>
      </c>
      <c r="Q26" s="180" t="str">
        <f t="shared" si="7"/>
        <v>Kobak</v>
      </c>
      <c r="R26" s="180" t="s">
        <v>1308</v>
      </c>
      <c r="S26" s="180" t="str">
        <f t="shared" si="8"/>
        <v>Kobak kiegészítők</v>
      </c>
      <c r="T26" s="32"/>
      <c r="U26" s="88">
        <v>4031381045294</v>
      </c>
      <c r="V26" s="124">
        <v>9.9499999999999993</v>
      </c>
      <c r="W26" s="2" t="s">
        <v>1381</v>
      </c>
      <c r="X26" s="2"/>
      <c r="Y26" s="11"/>
      <c r="Z26" s="81" t="s">
        <v>1404</v>
      </c>
      <c r="AA26" s="77" t="s">
        <v>1264</v>
      </c>
      <c r="AB26" s="80" t="str">
        <f t="shared" si="9"/>
        <v>2(XL)</v>
      </c>
      <c r="AC26" s="81" t="str">
        <f>IF(Z26="", "", IFERROR(VLOOKUP(Z26, colorList!A:B,2,FALSE),""))</f>
        <v>ezüst(reflective)</v>
      </c>
    </row>
    <row r="27" spans="1:29" ht="60" customHeight="1" thickBot="1" x14ac:dyDescent="0.3">
      <c r="A27" s="34" t="s">
        <v>1097</v>
      </c>
      <c r="B27" s="147" t="s">
        <v>1669</v>
      </c>
      <c r="C27" s="147" t="str">
        <f t="shared" si="0"/>
        <v>022017</v>
      </c>
      <c r="D27" s="4" t="str">
        <f t="shared" si="1"/>
        <v>0 (XS)</v>
      </c>
      <c r="E27" s="4" t="str">
        <f>IF(D27="", "", IFERROR(VLOOKUP(D27, sizeList!A:B,2,FALSE),""))</f>
        <v>0 (XS)</v>
      </c>
      <c r="F27" s="39" t="s">
        <v>1179</v>
      </c>
      <c r="G27" s="39" t="str">
        <f t="shared" si="2"/>
        <v>Casco MyStyle díszgumi</v>
      </c>
      <c r="H27" s="82" t="s">
        <v>1285</v>
      </c>
      <c r="I27" s="82" t="str">
        <f t="shared" si="3"/>
        <v>MyStyle Casco stripes white</v>
      </c>
      <c r="J27" s="3" t="s">
        <v>1256</v>
      </c>
      <c r="K27" s="3" t="str">
        <f t="shared" si="4"/>
        <v>Casco</v>
      </c>
      <c r="L27" s="180" t="s">
        <v>867</v>
      </c>
      <c r="M27" s="180" t="str">
        <f t="shared" si="5"/>
        <v>Lovasfelszerelés</v>
      </c>
      <c r="N27" s="180" t="s">
        <v>1305</v>
      </c>
      <c r="O27" s="180" t="str">
        <f t="shared" si="6"/>
        <v>Védőfelszerelés</v>
      </c>
      <c r="P27" s="180" t="s">
        <v>1306</v>
      </c>
      <c r="Q27" s="180" t="str">
        <f t="shared" si="7"/>
        <v>Kobak</v>
      </c>
      <c r="R27" s="180" t="s">
        <v>1308</v>
      </c>
      <c r="S27" s="180" t="str">
        <f t="shared" si="8"/>
        <v>Kobak kiegészítők</v>
      </c>
      <c r="T27" s="32"/>
      <c r="U27" s="87">
        <v>4031381045300</v>
      </c>
      <c r="V27" s="124">
        <v>9.9499999999999993</v>
      </c>
      <c r="W27" s="2" t="s">
        <v>1381</v>
      </c>
      <c r="X27" s="2"/>
      <c r="Y27" s="11"/>
      <c r="Z27" s="81" t="s">
        <v>353</v>
      </c>
      <c r="AA27" s="77" t="s">
        <v>1262</v>
      </c>
      <c r="AB27" s="80" t="str">
        <f t="shared" si="9"/>
        <v>0 (XS)</v>
      </c>
      <c r="AC27" s="81" t="str">
        <f>IF(Z27="", "", IFERROR(VLOOKUP(Z27, colorList!A:B,2,FALSE),""))</f>
        <v>fehér</v>
      </c>
    </row>
    <row r="28" spans="1:29" ht="60" customHeight="1" thickBot="1" x14ac:dyDescent="0.3">
      <c r="A28" s="34" t="s">
        <v>1098</v>
      </c>
      <c r="B28" s="147" t="s">
        <v>1669</v>
      </c>
      <c r="C28" s="147" t="str">
        <f t="shared" si="0"/>
        <v>022017</v>
      </c>
      <c r="D28" s="4" t="str">
        <f t="shared" si="1"/>
        <v>1(S-L)</v>
      </c>
      <c r="E28" s="4" t="str">
        <f>IF(D28="", "", IFERROR(VLOOKUP(D28, sizeList!A:B,2,FALSE),""))</f>
        <v>1(S-L)</v>
      </c>
      <c r="F28" s="39" t="s">
        <v>1179</v>
      </c>
      <c r="G28" s="39" t="str">
        <f t="shared" si="2"/>
        <v>Casco MyStyle díszgumi</v>
      </c>
      <c r="H28" s="82" t="s">
        <v>1285</v>
      </c>
      <c r="I28" s="82" t="str">
        <f t="shared" si="3"/>
        <v>MyStyle Casco stripes white</v>
      </c>
      <c r="J28" s="3" t="s">
        <v>1256</v>
      </c>
      <c r="K28" s="3" t="str">
        <f t="shared" si="4"/>
        <v>Casco</v>
      </c>
      <c r="L28" s="180" t="s">
        <v>867</v>
      </c>
      <c r="M28" s="180" t="str">
        <f t="shared" si="5"/>
        <v>Lovasfelszerelés</v>
      </c>
      <c r="N28" s="180" t="s">
        <v>1305</v>
      </c>
      <c r="O28" s="180" t="str">
        <f t="shared" si="6"/>
        <v>Védőfelszerelés</v>
      </c>
      <c r="P28" s="180" t="s">
        <v>1306</v>
      </c>
      <c r="Q28" s="180" t="str">
        <f t="shared" si="7"/>
        <v>Kobak</v>
      </c>
      <c r="R28" s="180" t="s">
        <v>1308</v>
      </c>
      <c r="S28" s="180" t="str">
        <f t="shared" si="8"/>
        <v>Kobak kiegészítők</v>
      </c>
      <c r="T28" s="32"/>
      <c r="U28" s="91">
        <v>4031381045317</v>
      </c>
      <c r="V28" s="124">
        <v>9.9499999999999993</v>
      </c>
      <c r="W28" s="2" t="s">
        <v>1381</v>
      </c>
      <c r="X28" s="2"/>
      <c r="Y28" s="11"/>
      <c r="Z28" s="81" t="s">
        <v>353</v>
      </c>
      <c r="AA28" s="77" t="s">
        <v>1263</v>
      </c>
      <c r="AB28" s="80" t="str">
        <f t="shared" si="9"/>
        <v>1(S-L)</v>
      </c>
      <c r="AC28" s="81" t="str">
        <f>IF(Z28="", "", IFERROR(VLOOKUP(Z28, colorList!A:B,2,FALSE),""))</f>
        <v>fehér</v>
      </c>
    </row>
    <row r="29" spans="1:29" ht="60" customHeight="1" thickBot="1" x14ac:dyDescent="0.3">
      <c r="A29" s="34" t="s">
        <v>1099</v>
      </c>
      <c r="B29" s="147" t="s">
        <v>1669</v>
      </c>
      <c r="C29" s="147" t="str">
        <f t="shared" si="0"/>
        <v>022017</v>
      </c>
      <c r="D29" s="4" t="str">
        <f t="shared" si="1"/>
        <v>2(XL)</v>
      </c>
      <c r="E29" s="4" t="str">
        <f>IF(D29="", "", IFERROR(VLOOKUP(D29, sizeList!A:B,2,FALSE),""))</f>
        <v>2(XL)</v>
      </c>
      <c r="F29" s="39" t="s">
        <v>1179</v>
      </c>
      <c r="G29" s="39" t="str">
        <f t="shared" si="2"/>
        <v>Casco MyStyle díszgumi</v>
      </c>
      <c r="H29" s="82" t="s">
        <v>1285</v>
      </c>
      <c r="I29" s="82" t="str">
        <f t="shared" si="3"/>
        <v>MyStyle Casco stripes white</v>
      </c>
      <c r="J29" s="3" t="s">
        <v>1256</v>
      </c>
      <c r="K29" s="3" t="str">
        <f t="shared" si="4"/>
        <v>Casco</v>
      </c>
      <c r="L29" s="180" t="s">
        <v>867</v>
      </c>
      <c r="M29" s="180" t="str">
        <f t="shared" si="5"/>
        <v>Lovasfelszerelés</v>
      </c>
      <c r="N29" s="180" t="s">
        <v>1305</v>
      </c>
      <c r="O29" s="180" t="str">
        <f t="shared" si="6"/>
        <v>Védőfelszerelés</v>
      </c>
      <c r="P29" s="180" t="s">
        <v>1306</v>
      </c>
      <c r="Q29" s="180" t="str">
        <f t="shared" si="7"/>
        <v>Kobak</v>
      </c>
      <c r="R29" s="180" t="s">
        <v>1308</v>
      </c>
      <c r="S29" s="180" t="str">
        <f t="shared" si="8"/>
        <v>Kobak kiegészítők</v>
      </c>
      <c r="T29" s="32"/>
      <c r="U29" s="91">
        <v>4031381045324</v>
      </c>
      <c r="V29" s="124">
        <v>9.9499999999999993</v>
      </c>
      <c r="W29" s="2" t="s">
        <v>1381</v>
      </c>
      <c r="X29" s="2"/>
      <c r="Y29" s="11"/>
      <c r="Z29" s="81" t="s">
        <v>353</v>
      </c>
      <c r="AA29" s="77" t="s">
        <v>1264</v>
      </c>
      <c r="AB29" s="80" t="str">
        <f t="shared" si="9"/>
        <v>2(XL)</v>
      </c>
      <c r="AC29" s="81" t="str">
        <f>IF(Z29="", "", IFERROR(VLOOKUP(Z29, colorList!A:B,2,FALSE),""))</f>
        <v>fehér</v>
      </c>
    </row>
    <row r="30" spans="1:29" ht="60" customHeight="1" thickBot="1" x14ac:dyDescent="0.3">
      <c r="A30" s="34" t="s">
        <v>1100</v>
      </c>
      <c r="B30" s="147" t="s">
        <v>1669</v>
      </c>
      <c r="C30" s="147" t="str">
        <f t="shared" si="0"/>
        <v>022022</v>
      </c>
      <c r="D30" s="4" t="str">
        <f t="shared" si="1"/>
        <v>0 (XS)</v>
      </c>
      <c r="E30" s="4" t="str">
        <f>IF(D30="", "", IFERROR(VLOOKUP(D30, sizeList!A:B,2,FALSE),""))</f>
        <v>0 (XS)</v>
      </c>
      <c r="F30" s="39" t="s">
        <v>1179</v>
      </c>
      <c r="G30" s="39" t="str">
        <f t="shared" si="2"/>
        <v>Casco MyStyle díszgumi</v>
      </c>
      <c r="H30" s="82" t="s">
        <v>1286</v>
      </c>
      <c r="I30" s="82" t="str">
        <f t="shared" si="3"/>
        <v>MyStyle Casco stripes lightbrown</v>
      </c>
      <c r="J30" s="3" t="s">
        <v>1256</v>
      </c>
      <c r="K30" s="3" t="str">
        <f t="shared" si="4"/>
        <v>Casco</v>
      </c>
      <c r="L30" s="180" t="s">
        <v>867</v>
      </c>
      <c r="M30" s="180" t="str">
        <f t="shared" si="5"/>
        <v>Lovasfelszerelés</v>
      </c>
      <c r="N30" s="180" t="s">
        <v>1305</v>
      </c>
      <c r="O30" s="180" t="str">
        <f t="shared" si="6"/>
        <v>Védőfelszerelés</v>
      </c>
      <c r="P30" s="180" t="s">
        <v>1306</v>
      </c>
      <c r="Q30" s="180" t="str">
        <f t="shared" si="7"/>
        <v>Kobak</v>
      </c>
      <c r="R30" s="180" t="s">
        <v>1308</v>
      </c>
      <c r="S30" s="180" t="str">
        <f t="shared" si="8"/>
        <v>Kobak kiegészítők</v>
      </c>
      <c r="T30" s="32"/>
      <c r="U30" s="91">
        <v>4031381045331</v>
      </c>
      <c r="V30" s="124">
        <v>9.9499999999999993</v>
      </c>
      <c r="W30" s="2" t="s">
        <v>1381</v>
      </c>
      <c r="X30" s="2"/>
      <c r="Y30" s="11"/>
      <c r="Z30" s="81" t="s">
        <v>1405</v>
      </c>
      <c r="AA30" s="77" t="s">
        <v>1262</v>
      </c>
      <c r="AB30" s="80" t="str">
        <f t="shared" si="9"/>
        <v>0 (XS)</v>
      </c>
      <c r="AC30" s="81" t="str">
        <f>IF(Z30="", "", IFERROR(VLOOKUP(Z30, colorList!A:B,2,FALSE),""))</f>
        <v>halvány barna</v>
      </c>
    </row>
    <row r="31" spans="1:29" ht="60" customHeight="1" thickBot="1" x14ac:dyDescent="0.3">
      <c r="A31" s="34" t="s">
        <v>1101</v>
      </c>
      <c r="B31" s="147" t="s">
        <v>1669</v>
      </c>
      <c r="C31" s="147" t="str">
        <f t="shared" si="0"/>
        <v>022022</v>
      </c>
      <c r="D31" s="4" t="str">
        <f t="shared" si="1"/>
        <v>1(S-L)</v>
      </c>
      <c r="E31" s="4" t="str">
        <f>IF(D31="", "", IFERROR(VLOOKUP(D31, sizeList!A:B,2,FALSE),""))</f>
        <v>1(S-L)</v>
      </c>
      <c r="F31" s="40" t="s">
        <v>1179</v>
      </c>
      <c r="G31" s="40" t="str">
        <f t="shared" si="2"/>
        <v>Casco MyStyle díszgumi</v>
      </c>
      <c r="H31" s="174" t="s">
        <v>1286</v>
      </c>
      <c r="I31" s="174" t="str">
        <f t="shared" si="3"/>
        <v>MyStyle Casco stripes lightbrown</v>
      </c>
      <c r="J31" s="3" t="s">
        <v>1256</v>
      </c>
      <c r="K31" s="3" t="str">
        <f t="shared" si="4"/>
        <v>Casco</v>
      </c>
      <c r="L31" s="180" t="s">
        <v>867</v>
      </c>
      <c r="M31" s="180" t="str">
        <f t="shared" si="5"/>
        <v>Lovasfelszerelés</v>
      </c>
      <c r="N31" s="180" t="s">
        <v>1305</v>
      </c>
      <c r="O31" s="180" t="str">
        <f t="shared" si="6"/>
        <v>Védőfelszerelés</v>
      </c>
      <c r="P31" s="180" t="s">
        <v>1306</v>
      </c>
      <c r="Q31" s="180" t="str">
        <f t="shared" si="7"/>
        <v>Kobak</v>
      </c>
      <c r="R31" s="180" t="s">
        <v>1308</v>
      </c>
      <c r="S31" s="180" t="str">
        <f t="shared" si="8"/>
        <v>Kobak kiegészítők</v>
      </c>
      <c r="T31" s="32"/>
      <c r="U31" s="91">
        <v>4031381045348</v>
      </c>
      <c r="V31" s="203">
        <v>9.9499999999999993</v>
      </c>
      <c r="W31" s="2" t="s">
        <v>1381</v>
      </c>
      <c r="X31" s="2"/>
      <c r="Y31" s="11"/>
      <c r="Z31" s="81" t="s">
        <v>1405</v>
      </c>
      <c r="AA31" s="78" t="s">
        <v>1263</v>
      </c>
      <c r="AB31" s="80" t="str">
        <f t="shared" si="9"/>
        <v>1(S-L)</v>
      </c>
      <c r="AC31" s="81" t="str">
        <f>IF(Z31="", "", IFERROR(VLOOKUP(Z31, colorList!A:B,2,FALSE),""))</f>
        <v>halvány barna</v>
      </c>
    </row>
    <row r="32" spans="1:29" ht="60" customHeight="1" thickBot="1" x14ac:dyDescent="0.3">
      <c r="A32" s="33" t="s">
        <v>1102</v>
      </c>
      <c r="B32" s="147" t="s">
        <v>1669</v>
      </c>
      <c r="C32" s="147" t="str">
        <f t="shared" si="0"/>
        <v>022022</v>
      </c>
      <c r="D32" s="4" t="str">
        <f t="shared" si="1"/>
        <v>2(XL)</v>
      </c>
      <c r="E32" s="4" t="str">
        <f>IF(D32="", "", IFERROR(VLOOKUP(D32, sizeList!A:B,2,FALSE),""))</f>
        <v>2(XL)</v>
      </c>
      <c r="F32" s="38" t="s">
        <v>1179</v>
      </c>
      <c r="G32" s="38" t="str">
        <f t="shared" si="2"/>
        <v>Casco MyStyle díszgumi</v>
      </c>
      <c r="H32" s="171" t="s">
        <v>1286</v>
      </c>
      <c r="I32" s="171" t="str">
        <f t="shared" si="3"/>
        <v>MyStyle Casco stripes lightbrown</v>
      </c>
      <c r="J32" s="3" t="s">
        <v>1256</v>
      </c>
      <c r="K32" s="3" t="str">
        <f t="shared" si="4"/>
        <v>Casco</v>
      </c>
      <c r="L32" s="180" t="s">
        <v>867</v>
      </c>
      <c r="M32" s="180" t="str">
        <f t="shared" si="5"/>
        <v>Lovasfelszerelés</v>
      </c>
      <c r="N32" s="180" t="s">
        <v>1305</v>
      </c>
      <c r="O32" s="180" t="str">
        <f t="shared" si="6"/>
        <v>Védőfelszerelés</v>
      </c>
      <c r="P32" s="180" t="s">
        <v>1306</v>
      </c>
      <c r="Q32" s="180" t="str">
        <f t="shared" si="7"/>
        <v>Kobak</v>
      </c>
      <c r="R32" s="180" t="s">
        <v>1308</v>
      </c>
      <c r="S32" s="180" t="str">
        <f t="shared" si="8"/>
        <v>Kobak kiegészítők</v>
      </c>
      <c r="T32" s="32"/>
      <c r="U32" s="91">
        <v>4031381045355</v>
      </c>
      <c r="V32" s="202">
        <v>9.9499999999999993</v>
      </c>
      <c r="W32" s="2" t="s">
        <v>1381</v>
      </c>
      <c r="X32" s="2"/>
      <c r="Y32" s="11"/>
      <c r="Z32" s="206" t="s">
        <v>1405</v>
      </c>
      <c r="AA32" s="76" t="s">
        <v>1264</v>
      </c>
      <c r="AB32" s="80" t="str">
        <f t="shared" si="9"/>
        <v>2(XL)</v>
      </c>
      <c r="AC32" s="206" t="str">
        <f>IF(Z32="", "", IFERROR(VLOOKUP(Z32, colorList!A:B,2,FALSE),""))</f>
        <v>halvány barna</v>
      </c>
    </row>
    <row r="33" spans="1:29" ht="60" customHeight="1" thickBot="1" x14ac:dyDescent="0.3">
      <c r="A33" s="34" t="s">
        <v>1103</v>
      </c>
      <c r="B33" s="147" t="s">
        <v>1669</v>
      </c>
      <c r="C33" s="147" t="str">
        <f t="shared" si="0"/>
        <v>022023</v>
      </c>
      <c r="D33" s="4" t="str">
        <f t="shared" si="1"/>
        <v>0 (XS)</v>
      </c>
      <c r="E33" s="4" t="str">
        <f>IF(D33="", "", IFERROR(VLOOKUP(D33, sizeList!A:B,2,FALSE),""))</f>
        <v>0 (XS)</v>
      </c>
      <c r="F33" s="39" t="s">
        <v>1179</v>
      </c>
      <c r="G33" s="39" t="str">
        <f t="shared" si="2"/>
        <v>Casco MyStyle díszgumi</v>
      </c>
      <c r="H33" s="82" t="s">
        <v>1287</v>
      </c>
      <c r="I33" s="82" t="str">
        <f t="shared" si="3"/>
        <v>MyStyle Casco stripes brown reflective</v>
      </c>
      <c r="J33" s="3" t="s">
        <v>1256</v>
      </c>
      <c r="K33" s="3" t="str">
        <f t="shared" si="4"/>
        <v>Casco</v>
      </c>
      <c r="L33" s="180" t="s">
        <v>867</v>
      </c>
      <c r="M33" s="180" t="str">
        <f t="shared" si="5"/>
        <v>Lovasfelszerelés</v>
      </c>
      <c r="N33" s="180" t="s">
        <v>1305</v>
      </c>
      <c r="O33" s="180" t="str">
        <f t="shared" si="6"/>
        <v>Védőfelszerelés</v>
      </c>
      <c r="P33" s="180" t="s">
        <v>1306</v>
      </c>
      <c r="Q33" s="180" t="str">
        <f t="shared" si="7"/>
        <v>Kobak</v>
      </c>
      <c r="R33" s="180" t="s">
        <v>1308</v>
      </c>
      <c r="S33" s="180" t="str">
        <f t="shared" si="8"/>
        <v>Kobak kiegészítők</v>
      </c>
      <c r="T33" s="32"/>
      <c r="U33" s="87">
        <v>4031381045362</v>
      </c>
      <c r="V33" s="124">
        <v>9.9499999999999993</v>
      </c>
      <c r="W33" s="2" t="s">
        <v>1381</v>
      </c>
      <c r="X33" s="2"/>
      <c r="Y33" s="11"/>
      <c r="Z33" s="206" t="s">
        <v>1406</v>
      </c>
      <c r="AA33" s="77" t="s">
        <v>1262</v>
      </c>
      <c r="AB33" s="80" t="str">
        <f t="shared" si="9"/>
        <v>0 (XS)</v>
      </c>
      <c r="AC33" s="206" t="str">
        <f>IF(Z33="", "", IFERROR(VLOOKUP(Z33, colorList!A:B,2,FALSE),""))</f>
        <v>barna(reflective)</v>
      </c>
    </row>
    <row r="34" spans="1:29" ht="60" customHeight="1" thickBot="1" x14ac:dyDescent="0.3">
      <c r="A34" s="34" t="s">
        <v>1104</v>
      </c>
      <c r="B34" s="147" t="s">
        <v>1669</v>
      </c>
      <c r="C34" s="147" t="str">
        <f t="shared" si="0"/>
        <v>022023</v>
      </c>
      <c r="D34" s="4" t="str">
        <f t="shared" ref="D34:D65" si="10">IF(ISBLANK(AA34),"",TRIM(AA34))</f>
        <v>1(S-L)</v>
      </c>
      <c r="E34" s="4" t="str">
        <f>IF(D34="", "", IFERROR(VLOOKUP(D34, sizeList!A:B,2,FALSE),""))</f>
        <v>1(S-L)</v>
      </c>
      <c r="F34" s="39" t="s">
        <v>1179</v>
      </c>
      <c r="G34" s="39" t="str">
        <f t="shared" si="2"/>
        <v>Casco MyStyle díszgumi</v>
      </c>
      <c r="H34" s="82" t="s">
        <v>1287</v>
      </c>
      <c r="I34" s="82" t="str">
        <f t="shared" si="3"/>
        <v>MyStyle Casco stripes brown reflective</v>
      </c>
      <c r="J34" s="3" t="s">
        <v>1256</v>
      </c>
      <c r="K34" s="3" t="str">
        <f t="shared" si="4"/>
        <v>Casco</v>
      </c>
      <c r="L34" s="180" t="s">
        <v>867</v>
      </c>
      <c r="M34" s="180" t="str">
        <f t="shared" si="5"/>
        <v>Lovasfelszerelés</v>
      </c>
      <c r="N34" s="180" t="s">
        <v>1305</v>
      </c>
      <c r="O34" s="180" t="str">
        <f t="shared" si="6"/>
        <v>Védőfelszerelés</v>
      </c>
      <c r="P34" s="180" t="s">
        <v>1306</v>
      </c>
      <c r="Q34" s="180" t="str">
        <f t="shared" si="7"/>
        <v>Kobak</v>
      </c>
      <c r="R34" s="180" t="s">
        <v>1308</v>
      </c>
      <c r="S34" s="180" t="str">
        <f t="shared" si="8"/>
        <v>Kobak kiegészítők</v>
      </c>
      <c r="T34" s="32"/>
      <c r="U34" s="91">
        <v>4031381045379</v>
      </c>
      <c r="V34" s="124">
        <v>9.9499999999999993</v>
      </c>
      <c r="W34" s="2" t="s">
        <v>1381</v>
      </c>
      <c r="X34" s="2"/>
      <c r="Y34" s="11"/>
      <c r="Z34" s="206" t="s">
        <v>1406</v>
      </c>
      <c r="AA34" s="77" t="s">
        <v>1263</v>
      </c>
      <c r="AB34" s="80" t="str">
        <f t="shared" si="9"/>
        <v>1(S-L)</v>
      </c>
      <c r="AC34" s="206" t="str">
        <f>IF(Z34="", "", IFERROR(VLOOKUP(Z34, colorList!A:B,2,FALSE),""))</f>
        <v>barna(reflective)</v>
      </c>
    </row>
    <row r="35" spans="1:29" ht="60" customHeight="1" thickBot="1" x14ac:dyDescent="0.3">
      <c r="A35" s="34" t="s">
        <v>1105</v>
      </c>
      <c r="B35" s="147" t="s">
        <v>1669</v>
      </c>
      <c r="C35" s="147" t="str">
        <f t="shared" si="0"/>
        <v>022023</v>
      </c>
      <c r="D35" s="4" t="str">
        <f t="shared" si="10"/>
        <v>2(XL)</v>
      </c>
      <c r="E35" s="4" t="str">
        <f>IF(D35="", "", IFERROR(VLOOKUP(D35, sizeList!A:B,2,FALSE),""))</f>
        <v>2(XL)</v>
      </c>
      <c r="F35" s="39" t="s">
        <v>1179</v>
      </c>
      <c r="G35" s="39" t="str">
        <f t="shared" si="2"/>
        <v>Casco MyStyle díszgumi</v>
      </c>
      <c r="H35" s="82" t="s">
        <v>1287</v>
      </c>
      <c r="I35" s="82" t="str">
        <f t="shared" si="3"/>
        <v>MyStyle Casco stripes brown reflective</v>
      </c>
      <c r="J35" s="3" t="s">
        <v>1256</v>
      </c>
      <c r="K35" s="3" t="str">
        <f t="shared" si="4"/>
        <v>Casco</v>
      </c>
      <c r="L35" s="180" t="s">
        <v>867</v>
      </c>
      <c r="M35" s="180" t="str">
        <f t="shared" si="5"/>
        <v>Lovasfelszerelés</v>
      </c>
      <c r="N35" s="180" t="s">
        <v>1305</v>
      </c>
      <c r="O35" s="180" t="str">
        <f t="shared" si="6"/>
        <v>Védőfelszerelés</v>
      </c>
      <c r="P35" s="180" t="s">
        <v>1306</v>
      </c>
      <c r="Q35" s="180" t="str">
        <f t="shared" si="7"/>
        <v>Kobak</v>
      </c>
      <c r="R35" s="180" t="s">
        <v>1308</v>
      </c>
      <c r="S35" s="180" t="str">
        <f t="shared" si="8"/>
        <v>Kobak kiegészítők</v>
      </c>
      <c r="T35" s="32"/>
      <c r="U35" s="91">
        <v>4031381045386</v>
      </c>
      <c r="V35" s="124">
        <v>9.9499999999999993</v>
      </c>
      <c r="W35" s="2" t="s">
        <v>1381</v>
      </c>
      <c r="X35" s="2"/>
      <c r="Y35" s="11"/>
      <c r="Z35" s="81" t="s">
        <v>1406</v>
      </c>
      <c r="AA35" s="77" t="s">
        <v>1264</v>
      </c>
      <c r="AB35" s="80" t="str">
        <f t="shared" si="9"/>
        <v>2(XL)</v>
      </c>
      <c r="AC35" s="81" t="str">
        <f>IF(Z35="", "", IFERROR(VLOOKUP(Z35, colorList!A:B,2,FALSE),""))</f>
        <v>barna(reflective)</v>
      </c>
    </row>
    <row r="36" spans="1:29" ht="60" customHeight="1" thickBot="1" x14ac:dyDescent="0.3">
      <c r="A36" s="34" t="s">
        <v>1106</v>
      </c>
      <c r="B36" s="147" t="s">
        <v>1669</v>
      </c>
      <c r="C36" s="147" t="str">
        <f t="shared" si="0"/>
        <v>022026</v>
      </c>
      <c r="D36" s="4" t="str">
        <f t="shared" si="10"/>
        <v>0 (XS)</v>
      </c>
      <c r="E36" s="4" t="str">
        <f>IF(D36="", "", IFERROR(VLOOKUP(D36, sizeList!A:B,2,FALSE),""))</f>
        <v>0 (XS)</v>
      </c>
      <c r="F36" s="39" t="s">
        <v>1179</v>
      </c>
      <c r="G36" s="39" t="str">
        <f t="shared" si="2"/>
        <v>Casco MyStyle díszgumi</v>
      </c>
      <c r="H36" s="82" t="s">
        <v>1288</v>
      </c>
      <c r="I36" s="82" t="str">
        <f t="shared" si="3"/>
        <v>MyStyle Casco stripes green reflective</v>
      </c>
      <c r="J36" s="3" t="s">
        <v>1256</v>
      </c>
      <c r="K36" s="3" t="str">
        <f t="shared" si="4"/>
        <v>Casco</v>
      </c>
      <c r="L36" s="180" t="s">
        <v>867</v>
      </c>
      <c r="M36" s="180" t="str">
        <f t="shared" si="5"/>
        <v>Lovasfelszerelés</v>
      </c>
      <c r="N36" s="180" t="s">
        <v>1305</v>
      </c>
      <c r="O36" s="180" t="str">
        <f t="shared" si="6"/>
        <v>Védőfelszerelés</v>
      </c>
      <c r="P36" s="180" t="s">
        <v>1306</v>
      </c>
      <c r="Q36" s="180" t="str">
        <f t="shared" si="7"/>
        <v>Kobak</v>
      </c>
      <c r="R36" s="180" t="s">
        <v>1308</v>
      </c>
      <c r="S36" s="180" t="str">
        <f t="shared" si="8"/>
        <v>Kobak kiegészítők</v>
      </c>
      <c r="T36" s="32"/>
      <c r="U36" s="91">
        <v>4031381045454</v>
      </c>
      <c r="V36" s="124">
        <v>9.9499999999999993</v>
      </c>
      <c r="W36" s="2" t="s">
        <v>1381</v>
      </c>
      <c r="X36" s="2"/>
      <c r="Y36" s="11"/>
      <c r="Z36" s="81" t="s">
        <v>1407</v>
      </c>
      <c r="AA36" s="77" t="s">
        <v>1262</v>
      </c>
      <c r="AB36" s="80" t="str">
        <f t="shared" si="9"/>
        <v>0 (XS)</v>
      </c>
      <c r="AC36" s="81" t="str">
        <f>IF(Z36="", "", IFERROR(VLOOKUP(Z36, colorList!A:B,2,FALSE),""))</f>
        <v>zöld(reflective)</v>
      </c>
    </row>
    <row r="37" spans="1:29" ht="60" customHeight="1" thickBot="1" x14ac:dyDescent="0.3">
      <c r="A37" s="34" t="s">
        <v>1107</v>
      </c>
      <c r="B37" s="147" t="s">
        <v>1669</v>
      </c>
      <c r="C37" s="147" t="str">
        <f t="shared" si="0"/>
        <v>022026</v>
      </c>
      <c r="D37" s="4" t="str">
        <f t="shared" si="10"/>
        <v>1(S-L)</v>
      </c>
      <c r="E37" s="4" t="str">
        <f>IF(D37="", "", IFERROR(VLOOKUP(D37, sizeList!A:B,2,FALSE),""))</f>
        <v>1(S-L)</v>
      </c>
      <c r="F37" s="39" t="s">
        <v>1179</v>
      </c>
      <c r="G37" s="39" t="str">
        <f t="shared" si="2"/>
        <v>Casco MyStyle díszgumi</v>
      </c>
      <c r="H37" s="82" t="s">
        <v>1288</v>
      </c>
      <c r="I37" s="82" t="str">
        <f t="shared" si="3"/>
        <v>MyStyle Casco stripes green reflective</v>
      </c>
      <c r="J37" s="3" t="s">
        <v>1256</v>
      </c>
      <c r="K37" s="3" t="str">
        <f t="shared" si="4"/>
        <v>Casco</v>
      </c>
      <c r="L37" s="180" t="s">
        <v>867</v>
      </c>
      <c r="M37" s="180" t="str">
        <f t="shared" si="5"/>
        <v>Lovasfelszerelés</v>
      </c>
      <c r="N37" s="180" t="s">
        <v>1305</v>
      </c>
      <c r="O37" s="180" t="str">
        <f t="shared" si="6"/>
        <v>Védőfelszerelés</v>
      </c>
      <c r="P37" s="180" t="s">
        <v>1306</v>
      </c>
      <c r="Q37" s="180" t="str">
        <f t="shared" si="7"/>
        <v>Kobak</v>
      </c>
      <c r="R37" s="180" t="s">
        <v>1308</v>
      </c>
      <c r="S37" s="180" t="str">
        <f t="shared" si="8"/>
        <v>Kobak kiegészítők</v>
      </c>
      <c r="T37" s="32"/>
      <c r="U37" s="91">
        <v>4031381045461</v>
      </c>
      <c r="V37" s="124">
        <v>9.9499999999999993</v>
      </c>
      <c r="W37" s="2" t="s">
        <v>1381</v>
      </c>
      <c r="X37" s="2"/>
      <c r="Y37" s="11"/>
      <c r="Z37" s="81" t="s">
        <v>1407</v>
      </c>
      <c r="AA37" s="77" t="s">
        <v>1263</v>
      </c>
      <c r="AB37" s="80" t="str">
        <f t="shared" si="9"/>
        <v>1(S-L)</v>
      </c>
      <c r="AC37" s="81" t="str">
        <f>IF(Z37="", "", IFERROR(VLOOKUP(Z37, colorList!A:B,2,FALSE),""))</f>
        <v>zöld(reflective)</v>
      </c>
    </row>
    <row r="38" spans="1:29" ht="60" customHeight="1" thickBot="1" x14ac:dyDescent="0.3">
      <c r="A38" s="34" t="s">
        <v>1108</v>
      </c>
      <c r="B38" s="147" t="s">
        <v>1669</v>
      </c>
      <c r="C38" s="147" t="str">
        <f t="shared" si="0"/>
        <v>022026</v>
      </c>
      <c r="D38" s="4" t="str">
        <f t="shared" si="10"/>
        <v>2(XL)</v>
      </c>
      <c r="E38" s="4" t="str">
        <f>IF(D38="", "", IFERROR(VLOOKUP(D38, sizeList!A:B,2,FALSE),""))</f>
        <v>2(XL)</v>
      </c>
      <c r="F38" s="39" t="s">
        <v>1179</v>
      </c>
      <c r="G38" s="39" t="str">
        <f t="shared" si="2"/>
        <v>Casco MyStyle díszgumi</v>
      </c>
      <c r="H38" s="82" t="s">
        <v>1288</v>
      </c>
      <c r="I38" s="82" t="str">
        <f t="shared" si="3"/>
        <v>MyStyle Casco stripes green reflective</v>
      </c>
      <c r="J38" s="3" t="s">
        <v>1256</v>
      </c>
      <c r="K38" s="3" t="str">
        <f t="shared" si="4"/>
        <v>Casco</v>
      </c>
      <c r="L38" s="180" t="s">
        <v>867</v>
      </c>
      <c r="M38" s="180" t="str">
        <f t="shared" si="5"/>
        <v>Lovasfelszerelés</v>
      </c>
      <c r="N38" s="180" t="s">
        <v>1305</v>
      </c>
      <c r="O38" s="180" t="str">
        <f t="shared" si="6"/>
        <v>Védőfelszerelés</v>
      </c>
      <c r="P38" s="180" t="s">
        <v>1306</v>
      </c>
      <c r="Q38" s="180" t="str">
        <f t="shared" si="7"/>
        <v>Kobak</v>
      </c>
      <c r="R38" s="180" t="s">
        <v>1308</v>
      </c>
      <c r="S38" s="180" t="str">
        <f t="shared" si="8"/>
        <v>Kobak kiegészítők</v>
      </c>
      <c r="T38" s="32"/>
      <c r="U38" s="88">
        <v>4031381045478</v>
      </c>
      <c r="V38" s="124">
        <v>9.9499999999999993</v>
      </c>
      <c r="W38" s="2" t="s">
        <v>1381</v>
      </c>
      <c r="X38" s="2"/>
      <c r="Y38" s="11"/>
      <c r="Z38" s="81" t="s">
        <v>1407</v>
      </c>
      <c r="AA38" s="77" t="s">
        <v>1264</v>
      </c>
      <c r="AB38" s="80" t="str">
        <f t="shared" si="9"/>
        <v>2(XL)</v>
      </c>
      <c r="AC38" s="81" t="str">
        <f>IF(Z38="", "", IFERROR(VLOOKUP(Z38, colorList!A:B,2,FALSE),""))</f>
        <v>zöld(reflective)</v>
      </c>
    </row>
    <row r="39" spans="1:29" ht="60" customHeight="1" thickBot="1" x14ac:dyDescent="0.3">
      <c r="A39" s="34" t="s">
        <v>1109</v>
      </c>
      <c r="B39" s="147" t="s">
        <v>1669</v>
      </c>
      <c r="C39" s="147" t="str">
        <f t="shared" si="0"/>
        <v>022027</v>
      </c>
      <c r="D39" s="4" t="str">
        <f t="shared" si="10"/>
        <v>0 (XS)</v>
      </c>
      <c r="E39" s="4" t="str">
        <f>IF(D39="", "", IFERROR(VLOOKUP(D39, sizeList!A:B,2,FALSE),""))</f>
        <v>0 (XS)</v>
      </c>
      <c r="F39" s="39" t="s">
        <v>1179</v>
      </c>
      <c r="G39" s="39" t="str">
        <f t="shared" si="2"/>
        <v>Casco MyStyle díszgumi</v>
      </c>
      <c r="H39" s="82" t="s">
        <v>1289</v>
      </c>
      <c r="I39" s="82" t="str">
        <f t="shared" si="3"/>
        <v>MyStyle Casco stripes Bianchi</v>
      </c>
      <c r="J39" s="3" t="s">
        <v>1256</v>
      </c>
      <c r="K39" s="3" t="str">
        <f t="shared" si="4"/>
        <v>Casco</v>
      </c>
      <c r="L39" s="180" t="s">
        <v>867</v>
      </c>
      <c r="M39" s="180" t="str">
        <f t="shared" si="5"/>
        <v>Lovasfelszerelés</v>
      </c>
      <c r="N39" s="180" t="s">
        <v>1305</v>
      </c>
      <c r="O39" s="180" t="str">
        <f t="shared" si="6"/>
        <v>Védőfelszerelés</v>
      </c>
      <c r="P39" s="180" t="s">
        <v>1306</v>
      </c>
      <c r="Q39" s="180" t="str">
        <f t="shared" si="7"/>
        <v>Kobak</v>
      </c>
      <c r="R39" s="180" t="s">
        <v>1308</v>
      </c>
      <c r="S39" s="180" t="str">
        <f t="shared" si="8"/>
        <v>Kobak kiegészítők</v>
      </c>
      <c r="T39" s="32"/>
      <c r="U39" s="87">
        <v>4031381045485</v>
      </c>
      <c r="V39" s="124">
        <v>9.9499999999999993</v>
      </c>
      <c r="W39" s="2" t="s">
        <v>1381</v>
      </c>
      <c r="X39" s="2"/>
      <c r="Y39" s="11"/>
      <c r="Z39" s="81" t="s">
        <v>1408</v>
      </c>
      <c r="AA39" s="77" t="s">
        <v>1262</v>
      </c>
      <c r="AB39" s="80" t="str">
        <f t="shared" si="9"/>
        <v>0 (XS)</v>
      </c>
      <c r="AC39" s="81" t="str">
        <f>IF(Z39="", "", IFERROR(VLOOKUP(Z39, colorList!A:B,2,FALSE),""))</f>
        <v>Bianchi-zöld</v>
      </c>
    </row>
    <row r="40" spans="1:29" ht="60" customHeight="1" thickBot="1" x14ac:dyDescent="0.3">
      <c r="A40" s="34" t="s">
        <v>1110</v>
      </c>
      <c r="B40" s="147" t="s">
        <v>1669</v>
      </c>
      <c r="C40" s="147" t="str">
        <f t="shared" si="0"/>
        <v>022027</v>
      </c>
      <c r="D40" s="4" t="str">
        <f t="shared" si="10"/>
        <v>1(S-L)</v>
      </c>
      <c r="E40" s="4" t="str">
        <f>IF(D40="", "", IFERROR(VLOOKUP(D40, sizeList!A:B,2,FALSE),""))</f>
        <v>1(S-L)</v>
      </c>
      <c r="F40" s="39" t="s">
        <v>1179</v>
      </c>
      <c r="G40" s="39" t="str">
        <f t="shared" si="2"/>
        <v>Casco MyStyle díszgumi</v>
      </c>
      <c r="H40" s="82" t="s">
        <v>1289</v>
      </c>
      <c r="I40" s="82" t="str">
        <f t="shared" si="3"/>
        <v>MyStyle Casco stripes Bianchi</v>
      </c>
      <c r="J40" s="3" t="s">
        <v>1256</v>
      </c>
      <c r="K40" s="3" t="str">
        <f t="shared" si="4"/>
        <v>Casco</v>
      </c>
      <c r="L40" s="180" t="s">
        <v>867</v>
      </c>
      <c r="M40" s="180" t="str">
        <f t="shared" si="5"/>
        <v>Lovasfelszerelés</v>
      </c>
      <c r="N40" s="180" t="s">
        <v>1305</v>
      </c>
      <c r="O40" s="180" t="str">
        <f t="shared" si="6"/>
        <v>Védőfelszerelés</v>
      </c>
      <c r="P40" s="180" t="s">
        <v>1306</v>
      </c>
      <c r="Q40" s="180" t="str">
        <f t="shared" si="7"/>
        <v>Kobak</v>
      </c>
      <c r="R40" s="180" t="s">
        <v>1308</v>
      </c>
      <c r="S40" s="180" t="str">
        <f t="shared" si="8"/>
        <v>Kobak kiegészítők</v>
      </c>
      <c r="T40" s="32"/>
      <c r="U40" s="91">
        <v>4031381045492</v>
      </c>
      <c r="V40" s="124">
        <v>9.9499999999999993</v>
      </c>
      <c r="W40" s="2" t="s">
        <v>1381</v>
      </c>
      <c r="X40" s="2"/>
      <c r="Y40" s="11"/>
      <c r="Z40" s="81" t="s">
        <v>1408</v>
      </c>
      <c r="AA40" s="77" t="s">
        <v>1263</v>
      </c>
      <c r="AB40" s="80" t="str">
        <f t="shared" si="9"/>
        <v>1(S-L)</v>
      </c>
      <c r="AC40" s="81" t="str">
        <f>IF(Z40="", "", IFERROR(VLOOKUP(Z40, colorList!A:B,2,FALSE),""))</f>
        <v>Bianchi-zöld</v>
      </c>
    </row>
    <row r="41" spans="1:29" ht="60" customHeight="1" thickBot="1" x14ac:dyDescent="0.3">
      <c r="A41" s="34" t="s">
        <v>1111</v>
      </c>
      <c r="B41" s="147" t="s">
        <v>1669</v>
      </c>
      <c r="C41" s="147" t="str">
        <f t="shared" si="0"/>
        <v>022027</v>
      </c>
      <c r="D41" s="4" t="str">
        <f t="shared" si="10"/>
        <v>2(XL)</v>
      </c>
      <c r="E41" s="4" t="str">
        <f>IF(D41="", "", IFERROR(VLOOKUP(D41, sizeList!A:B,2,FALSE),""))</f>
        <v>2(XL)</v>
      </c>
      <c r="F41" s="39" t="s">
        <v>1179</v>
      </c>
      <c r="G41" s="39" t="str">
        <f t="shared" si="2"/>
        <v>Casco MyStyle díszgumi</v>
      </c>
      <c r="H41" s="82" t="s">
        <v>1289</v>
      </c>
      <c r="I41" s="82" t="str">
        <f t="shared" si="3"/>
        <v>MyStyle Casco stripes Bianchi</v>
      </c>
      <c r="J41" s="3" t="s">
        <v>1256</v>
      </c>
      <c r="K41" s="3" t="str">
        <f t="shared" si="4"/>
        <v>Casco</v>
      </c>
      <c r="L41" s="180" t="s">
        <v>867</v>
      </c>
      <c r="M41" s="180" t="str">
        <f t="shared" si="5"/>
        <v>Lovasfelszerelés</v>
      </c>
      <c r="N41" s="180" t="s">
        <v>1305</v>
      </c>
      <c r="O41" s="180" t="str">
        <f t="shared" si="6"/>
        <v>Védőfelszerelés</v>
      </c>
      <c r="P41" s="180" t="s">
        <v>1306</v>
      </c>
      <c r="Q41" s="180" t="str">
        <f t="shared" si="7"/>
        <v>Kobak</v>
      </c>
      <c r="R41" s="180" t="s">
        <v>1308</v>
      </c>
      <c r="S41" s="180" t="str">
        <f t="shared" si="8"/>
        <v>Kobak kiegészítők</v>
      </c>
      <c r="T41" s="32"/>
      <c r="U41" s="88">
        <v>4031381045508</v>
      </c>
      <c r="V41" s="124">
        <v>9.9499999999999993</v>
      </c>
      <c r="W41" s="2" t="s">
        <v>1381</v>
      </c>
      <c r="X41" s="2"/>
      <c r="Y41" s="11"/>
      <c r="Z41" s="81" t="s">
        <v>1408</v>
      </c>
      <c r="AA41" s="77" t="s">
        <v>1264</v>
      </c>
      <c r="AB41" s="80" t="str">
        <f t="shared" si="9"/>
        <v>2(XL)</v>
      </c>
      <c r="AC41" s="81" t="str">
        <f>IF(Z41="", "", IFERROR(VLOOKUP(Z41, colorList!A:B,2,FALSE),""))</f>
        <v>Bianchi-zöld</v>
      </c>
    </row>
    <row r="42" spans="1:29" ht="60" customHeight="1" thickBot="1" x14ac:dyDescent="0.3">
      <c r="A42" s="34" t="s">
        <v>1112</v>
      </c>
      <c r="B42" s="147" t="s">
        <v>1669</v>
      </c>
      <c r="C42" s="147" t="str">
        <f t="shared" si="0"/>
        <v xml:space="preserve"> 02205</v>
      </c>
      <c r="D42" s="4" t="str">
        <f t="shared" si="10"/>
        <v>0 (XS)</v>
      </c>
      <c r="E42" s="4" t="str">
        <f>IF(D42="", "", IFERROR(VLOOKUP(D42, sizeList!A:B,2,FALSE),""))</f>
        <v>0 (XS)</v>
      </c>
      <c r="F42" s="39" t="s">
        <v>1179</v>
      </c>
      <c r="G42" s="39" t="str">
        <f t="shared" si="2"/>
        <v>Casco MyStyle díszgumi</v>
      </c>
      <c r="H42" s="82" t="s">
        <v>1290</v>
      </c>
      <c r="I42" s="82" t="str">
        <f t="shared" si="3"/>
        <v>MyStyle Casco stripes red reflective</v>
      </c>
      <c r="J42" s="3" t="s">
        <v>1256</v>
      </c>
      <c r="K42" s="3" t="str">
        <f t="shared" si="4"/>
        <v>Casco</v>
      </c>
      <c r="L42" s="180" t="s">
        <v>867</v>
      </c>
      <c r="M42" s="180" t="str">
        <f t="shared" si="5"/>
        <v>Lovasfelszerelés</v>
      </c>
      <c r="N42" s="180" t="s">
        <v>1305</v>
      </c>
      <c r="O42" s="180" t="str">
        <f t="shared" si="6"/>
        <v>Védőfelszerelés</v>
      </c>
      <c r="P42" s="180" t="s">
        <v>1306</v>
      </c>
      <c r="Q42" s="180" t="str">
        <f t="shared" si="7"/>
        <v>Kobak</v>
      </c>
      <c r="R42" s="180" t="s">
        <v>1308</v>
      </c>
      <c r="S42" s="180" t="str">
        <f t="shared" si="8"/>
        <v>Kobak kiegészítők</v>
      </c>
      <c r="T42" s="32"/>
      <c r="U42" s="87">
        <v>4031381045515</v>
      </c>
      <c r="V42" s="124">
        <v>9.9499999999999993</v>
      </c>
      <c r="W42" s="2" t="s">
        <v>1381</v>
      </c>
      <c r="X42" s="2"/>
      <c r="Y42" s="11"/>
      <c r="Z42" s="81" t="s">
        <v>1409</v>
      </c>
      <c r="AA42" s="77" t="s">
        <v>1262</v>
      </c>
      <c r="AB42" s="80" t="str">
        <f t="shared" si="9"/>
        <v>0 (XS)</v>
      </c>
      <c r="AC42" s="81" t="str">
        <f>IF(Z42="", "", IFERROR(VLOOKUP(Z42, colorList!A:B,2,FALSE),""))</f>
        <v>piros(reflective)</v>
      </c>
    </row>
    <row r="43" spans="1:29" ht="60" customHeight="1" thickBot="1" x14ac:dyDescent="0.3">
      <c r="A43" s="34" t="s">
        <v>1113</v>
      </c>
      <c r="B43" s="147" t="s">
        <v>1669</v>
      </c>
      <c r="C43" s="147" t="str">
        <f t="shared" si="0"/>
        <v xml:space="preserve"> 02205</v>
      </c>
      <c r="D43" s="4" t="str">
        <f t="shared" si="10"/>
        <v>1(S-L)</v>
      </c>
      <c r="E43" s="4" t="str">
        <f>IF(D43="", "", IFERROR(VLOOKUP(D43, sizeList!A:B,2,FALSE),""))</f>
        <v>1(S-L)</v>
      </c>
      <c r="F43" s="39" t="s">
        <v>1179</v>
      </c>
      <c r="G43" s="39" t="str">
        <f t="shared" si="2"/>
        <v>Casco MyStyle díszgumi</v>
      </c>
      <c r="H43" s="82" t="s">
        <v>1290</v>
      </c>
      <c r="I43" s="82" t="str">
        <f t="shared" si="3"/>
        <v>MyStyle Casco stripes red reflective</v>
      </c>
      <c r="J43" s="3" t="s">
        <v>1256</v>
      </c>
      <c r="K43" s="3" t="str">
        <f t="shared" si="4"/>
        <v>Casco</v>
      </c>
      <c r="L43" s="180" t="s">
        <v>867</v>
      </c>
      <c r="M43" s="180" t="str">
        <f t="shared" si="5"/>
        <v>Lovasfelszerelés</v>
      </c>
      <c r="N43" s="180" t="s">
        <v>1305</v>
      </c>
      <c r="O43" s="180" t="str">
        <f t="shared" si="6"/>
        <v>Védőfelszerelés</v>
      </c>
      <c r="P43" s="180" t="s">
        <v>1306</v>
      </c>
      <c r="Q43" s="180" t="str">
        <f t="shared" si="7"/>
        <v>Kobak</v>
      </c>
      <c r="R43" s="180" t="s">
        <v>1308</v>
      </c>
      <c r="S43" s="180" t="str">
        <f t="shared" si="8"/>
        <v>Kobak kiegészítők</v>
      </c>
      <c r="T43" s="32"/>
      <c r="U43" s="91">
        <v>4031381045522</v>
      </c>
      <c r="V43" s="124">
        <v>9.9499999999999993</v>
      </c>
      <c r="W43" s="2" t="s">
        <v>1381</v>
      </c>
      <c r="X43" s="2"/>
      <c r="Y43" s="11"/>
      <c r="Z43" s="81" t="s">
        <v>1409</v>
      </c>
      <c r="AA43" s="77" t="s">
        <v>1263</v>
      </c>
      <c r="AB43" s="80" t="str">
        <f t="shared" si="9"/>
        <v>1(S-L)</v>
      </c>
      <c r="AC43" s="81" t="str">
        <f>IF(Z43="", "", IFERROR(VLOOKUP(Z43, colorList!A:B,2,FALSE),""))</f>
        <v>piros(reflective)</v>
      </c>
    </row>
    <row r="44" spans="1:29" ht="60" customHeight="1" thickBot="1" x14ac:dyDescent="0.3">
      <c r="A44" s="34" t="s">
        <v>1114</v>
      </c>
      <c r="B44" s="147" t="s">
        <v>1669</v>
      </c>
      <c r="C44" s="147" t="str">
        <f t="shared" si="0"/>
        <v xml:space="preserve"> 02205</v>
      </c>
      <c r="D44" s="4" t="str">
        <f t="shared" si="10"/>
        <v>2(XL)</v>
      </c>
      <c r="E44" s="4" t="str">
        <f>IF(D44="", "", IFERROR(VLOOKUP(D44, sizeList!A:B,2,FALSE),""))</f>
        <v>2(XL)</v>
      </c>
      <c r="F44" s="39" t="s">
        <v>1179</v>
      </c>
      <c r="G44" s="39" t="str">
        <f t="shared" si="2"/>
        <v>Casco MyStyle díszgumi</v>
      </c>
      <c r="H44" s="82" t="s">
        <v>1290</v>
      </c>
      <c r="I44" s="82" t="str">
        <f t="shared" si="3"/>
        <v>MyStyle Casco stripes red reflective</v>
      </c>
      <c r="J44" s="3" t="s">
        <v>1256</v>
      </c>
      <c r="K44" s="3" t="str">
        <f t="shared" si="4"/>
        <v>Casco</v>
      </c>
      <c r="L44" s="180" t="s">
        <v>867</v>
      </c>
      <c r="M44" s="180" t="str">
        <f t="shared" si="5"/>
        <v>Lovasfelszerelés</v>
      </c>
      <c r="N44" s="180" t="s">
        <v>1305</v>
      </c>
      <c r="O44" s="180" t="str">
        <f t="shared" si="6"/>
        <v>Védőfelszerelés</v>
      </c>
      <c r="P44" s="180" t="s">
        <v>1306</v>
      </c>
      <c r="Q44" s="180" t="str">
        <f t="shared" si="7"/>
        <v>Kobak</v>
      </c>
      <c r="R44" s="180" t="s">
        <v>1308</v>
      </c>
      <c r="S44" s="180" t="str">
        <f t="shared" si="8"/>
        <v>Kobak kiegészítők</v>
      </c>
      <c r="T44" s="32"/>
      <c r="U44" s="88">
        <v>4031381045539</v>
      </c>
      <c r="V44" s="124">
        <v>9.9499999999999993</v>
      </c>
      <c r="W44" s="2" t="s">
        <v>1381</v>
      </c>
      <c r="X44" s="2"/>
      <c r="Y44" s="11"/>
      <c r="Z44" s="81" t="s">
        <v>1409</v>
      </c>
      <c r="AA44" s="77" t="s">
        <v>1264</v>
      </c>
      <c r="AB44" s="80" t="str">
        <f t="shared" si="9"/>
        <v>2(XL)</v>
      </c>
      <c r="AC44" s="81" t="str">
        <f>IF(Z44="", "", IFERROR(VLOOKUP(Z44, colorList!A:B,2,FALSE),""))</f>
        <v>piros(reflective)</v>
      </c>
    </row>
    <row r="45" spans="1:29" ht="60" customHeight="1" thickBot="1" x14ac:dyDescent="0.3">
      <c r="A45" s="34" t="s">
        <v>1115</v>
      </c>
      <c r="B45" s="147" t="s">
        <v>1669</v>
      </c>
      <c r="C45" s="147" t="str">
        <f t="shared" si="0"/>
        <v xml:space="preserve"> 02206</v>
      </c>
      <c r="D45" s="4" t="str">
        <f t="shared" si="10"/>
        <v>0 (XS)</v>
      </c>
      <c r="E45" s="4" t="str">
        <f>IF(D45="", "", IFERROR(VLOOKUP(D45, sizeList!A:B,2,FALSE),""))</f>
        <v>0 (XS)</v>
      </c>
      <c r="F45" s="39" t="s">
        <v>1179</v>
      </c>
      <c r="G45" s="39" t="str">
        <f t="shared" si="2"/>
        <v>Casco MyStyle díszgumi</v>
      </c>
      <c r="H45" s="82" t="s">
        <v>1291</v>
      </c>
      <c r="I45" s="82" t="str">
        <f t="shared" si="3"/>
        <v>MyStyle Casco stripes pink reflective</v>
      </c>
      <c r="J45" s="3" t="s">
        <v>1256</v>
      </c>
      <c r="K45" s="3" t="str">
        <f t="shared" si="4"/>
        <v>Casco</v>
      </c>
      <c r="L45" s="180" t="s">
        <v>867</v>
      </c>
      <c r="M45" s="180" t="str">
        <f t="shared" si="5"/>
        <v>Lovasfelszerelés</v>
      </c>
      <c r="N45" s="180" t="s">
        <v>1305</v>
      </c>
      <c r="O45" s="180" t="str">
        <f t="shared" si="6"/>
        <v>Védőfelszerelés</v>
      </c>
      <c r="P45" s="180" t="s">
        <v>1306</v>
      </c>
      <c r="Q45" s="180" t="str">
        <f t="shared" si="7"/>
        <v>Kobak</v>
      </c>
      <c r="R45" s="180" t="s">
        <v>1308</v>
      </c>
      <c r="S45" s="180" t="str">
        <f t="shared" si="8"/>
        <v>Kobak kiegészítők</v>
      </c>
      <c r="T45" s="32"/>
      <c r="U45" s="87">
        <v>4031381045546</v>
      </c>
      <c r="V45" s="124">
        <v>9.9499999999999993</v>
      </c>
      <c r="W45" s="2" t="s">
        <v>1381</v>
      </c>
      <c r="X45" s="2"/>
      <c r="Y45" s="11"/>
      <c r="Z45" s="81" t="s">
        <v>1410</v>
      </c>
      <c r="AA45" s="77" t="s">
        <v>1262</v>
      </c>
      <c r="AB45" s="80" t="str">
        <f t="shared" si="9"/>
        <v>0 (XS)</v>
      </c>
      <c r="AC45" s="81" t="str">
        <f>IF(Z45="", "", IFERROR(VLOOKUP(Z45, colorList!A:B,2,FALSE),""))</f>
        <v>pink(reflective)</v>
      </c>
    </row>
    <row r="46" spans="1:29" ht="60" customHeight="1" thickBot="1" x14ac:dyDescent="0.3">
      <c r="A46" s="157" t="s">
        <v>1116</v>
      </c>
      <c r="B46" s="147" t="s">
        <v>1669</v>
      </c>
      <c r="C46" s="147" t="str">
        <f t="shared" si="0"/>
        <v xml:space="preserve"> 02206</v>
      </c>
      <c r="D46" s="4" t="str">
        <f t="shared" si="10"/>
        <v>1(S-L)</v>
      </c>
      <c r="E46" s="4" t="str">
        <f>IF(D46="", "", IFERROR(VLOOKUP(D46, sizeList!A:B,2,FALSE),""))</f>
        <v>1(S-L)</v>
      </c>
      <c r="F46" s="40" t="s">
        <v>1179</v>
      </c>
      <c r="G46" s="40" t="str">
        <f t="shared" si="2"/>
        <v>Casco MyStyle díszgumi</v>
      </c>
      <c r="H46" s="174" t="s">
        <v>1291</v>
      </c>
      <c r="I46" s="174" t="str">
        <f t="shared" si="3"/>
        <v>MyStyle Casco stripes pink reflective</v>
      </c>
      <c r="J46" s="3" t="s">
        <v>1256</v>
      </c>
      <c r="K46" s="3" t="str">
        <f t="shared" si="4"/>
        <v>Casco</v>
      </c>
      <c r="L46" s="180" t="s">
        <v>867</v>
      </c>
      <c r="M46" s="180" t="str">
        <f t="shared" si="5"/>
        <v>Lovasfelszerelés</v>
      </c>
      <c r="N46" s="180" t="s">
        <v>1305</v>
      </c>
      <c r="O46" s="180" t="str">
        <f t="shared" si="6"/>
        <v>Védőfelszerelés</v>
      </c>
      <c r="P46" s="180" t="s">
        <v>1306</v>
      </c>
      <c r="Q46" s="180" t="str">
        <f t="shared" si="7"/>
        <v>Kobak</v>
      </c>
      <c r="R46" s="180" t="s">
        <v>1308</v>
      </c>
      <c r="S46" s="180" t="str">
        <f t="shared" si="8"/>
        <v>Kobak kiegészítők</v>
      </c>
      <c r="T46" s="32"/>
      <c r="U46" s="92">
        <v>4031381045553</v>
      </c>
      <c r="V46" s="203">
        <v>9.9499999999999993</v>
      </c>
      <c r="W46" s="2" t="s">
        <v>1381</v>
      </c>
      <c r="X46" s="2"/>
      <c r="Y46" s="11"/>
      <c r="Z46" s="81" t="s">
        <v>1410</v>
      </c>
      <c r="AA46" s="78" t="s">
        <v>1263</v>
      </c>
      <c r="AB46" s="80" t="str">
        <f t="shared" si="9"/>
        <v>1(S-L)</v>
      </c>
      <c r="AC46" s="81" t="str">
        <f>IF(Z46="", "", IFERROR(VLOOKUP(Z46, colorList!A:B,2,FALSE),""))</f>
        <v>pink(reflective)</v>
      </c>
    </row>
    <row r="47" spans="1:29" ht="60" customHeight="1" thickBot="1" x14ac:dyDescent="0.3">
      <c r="A47" s="165" t="s">
        <v>1117</v>
      </c>
      <c r="B47" s="147" t="s">
        <v>1669</v>
      </c>
      <c r="C47" s="147" t="str">
        <f t="shared" si="0"/>
        <v xml:space="preserve"> 02206</v>
      </c>
      <c r="D47" s="4" t="str">
        <f t="shared" si="10"/>
        <v>2(XL)</v>
      </c>
      <c r="E47" s="4" t="str">
        <f>IF(D47="", "", IFERROR(VLOOKUP(D47, sizeList!A:B,2,FALSE),""))</f>
        <v>2(XL)</v>
      </c>
      <c r="F47" s="41" t="s">
        <v>1179</v>
      </c>
      <c r="G47" s="41" t="str">
        <f t="shared" si="2"/>
        <v>Casco MyStyle díszgumi</v>
      </c>
      <c r="H47" s="179" t="s">
        <v>1291</v>
      </c>
      <c r="I47" s="179" t="str">
        <f t="shared" si="3"/>
        <v>MyStyle Casco stripes pink reflective</v>
      </c>
      <c r="J47" s="3" t="s">
        <v>1256</v>
      </c>
      <c r="K47" s="3" t="str">
        <f t="shared" si="4"/>
        <v>Casco</v>
      </c>
      <c r="L47" s="180" t="s">
        <v>867</v>
      </c>
      <c r="M47" s="180" t="str">
        <f t="shared" si="5"/>
        <v>Lovasfelszerelés</v>
      </c>
      <c r="N47" s="180" t="s">
        <v>1305</v>
      </c>
      <c r="O47" s="180" t="str">
        <f t="shared" si="6"/>
        <v>Védőfelszerelés</v>
      </c>
      <c r="P47" s="180" t="s">
        <v>1306</v>
      </c>
      <c r="Q47" s="180" t="str">
        <f t="shared" si="7"/>
        <v>Kobak</v>
      </c>
      <c r="R47" s="180" t="s">
        <v>1308</v>
      </c>
      <c r="S47" s="180" t="str">
        <f t="shared" si="8"/>
        <v>Kobak kiegészítők</v>
      </c>
      <c r="T47" s="32"/>
      <c r="U47" s="93">
        <v>4031381045560</v>
      </c>
      <c r="V47" s="204">
        <v>9.9499999999999993</v>
      </c>
      <c r="W47" s="2" t="s">
        <v>1381</v>
      </c>
      <c r="X47" s="2"/>
      <c r="Y47" s="11"/>
      <c r="Z47" s="207" t="s">
        <v>1410</v>
      </c>
      <c r="AA47" s="215" t="s">
        <v>1264</v>
      </c>
      <c r="AB47" s="80" t="str">
        <f t="shared" si="9"/>
        <v>2(XL)</v>
      </c>
      <c r="AC47" s="207" t="str">
        <f>IF(Z47="", "", IFERROR(VLOOKUP(Z47, colorList!A:B,2,FALSE),""))</f>
        <v>pink(reflective)</v>
      </c>
    </row>
    <row r="48" spans="1:29" ht="60" customHeight="1" thickBot="1" x14ac:dyDescent="0.3">
      <c r="A48" s="155" t="s">
        <v>1118</v>
      </c>
      <c r="B48" s="147" t="s">
        <v>1669</v>
      </c>
      <c r="C48" s="147" t="str">
        <f t="shared" si="0"/>
        <v xml:space="preserve"> 02206</v>
      </c>
      <c r="D48" s="4" t="str">
        <f t="shared" si="10"/>
        <v>0 (XS)</v>
      </c>
      <c r="E48" s="4" t="str">
        <f>IF(D48="", "", IFERROR(VLOOKUP(D48, sizeList!A:B,2,FALSE),""))</f>
        <v>0 (XS)</v>
      </c>
      <c r="F48" s="39" t="s">
        <v>1179</v>
      </c>
      <c r="G48" s="39" t="str">
        <f t="shared" si="2"/>
        <v>Casco MyStyle díszgumi</v>
      </c>
      <c r="H48" s="82" t="s">
        <v>1292</v>
      </c>
      <c r="I48" s="82" t="str">
        <f t="shared" si="3"/>
        <v>MyStyle Casco stripes lila reflective</v>
      </c>
      <c r="J48" s="3" t="s">
        <v>1256</v>
      </c>
      <c r="K48" s="3" t="str">
        <f t="shared" si="4"/>
        <v>Casco</v>
      </c>
      <c r="L48" s="180" t="s">
        <v>867</v>
      </c>
      <c r="M48" s="180" t="str">
        <f t="shared" si="5"/>
        <v>Lovasfelszerelés</v>
      </c>
      <c r="N48" s="180" t="s">
        <v>1305</v>
      </c>
      <c r="O48" s="180" t="str">
        <f t="shared" si="6"/>
        <v>Védőfelszerelés</v>
      </c>
      <c r="P48" s="180" t="s">
        <v>1306</v>
      </c>
      <c r="Q48" s="180" t="str">
        <f t="shared" si="7"/>
        <v>Kobak</v>
      </c>
      <c r="R48" s="180" t="s">
        <v>1308</v>
      </c>
      <c r="S48" s="180" t="str">
        <f t="shared" si="8"/>
        <v>Kobak kiegészítők</v>
      </c>
      <c r="T48" s="32"/>
      <c r="U48" s="87">
        <v>4031381045577</v>
      </c>
      <c r="V48" s="124">
        <v>9.9499999999999993</v>
      </c>
      <c r="W48" s="2" t="s">
        <v>1381</v>
      </c>
      <c r="X48" s="2"/>
      <c r="Y48" s="11"/>
      <c r="Z48" s="207" t="s">
        <v>1411</v>
      </c>
      <c r="AA48" s="77" t="s">
        <v>1262</v>
      </c>
      <c r="AB48" s="80" t="str">
        <f t="shared" si="9"/>
        <v>0 (XS)</v>
      </c>
      <c r="AC48" s="207" t="str">
        <f>IF(Z48="", "", IFERROR(VLOOKUP(Z48, colorList!A:B,2,FALSE),""))</f>
        <v>lila(reflective)</v>
      </c>
    </row>
    <row r="49" spans="1:29" ht="60" customHeight="1" thickBot="1" x14ac:dyDescent="0.3">
      <c r="A49" s="155" t="s">
        <v>1119</v>
      </c>
      <c r="B49" s="147" t="s">
        <v>1669</v>
      </c>
      <c r="C49" s="147" t="str">
        <f t="shared" si="0"/>
        <v xml:space="preserve"> 02206</v>
      </c>
      <c r="D49" s="4" t="str">
        <f t="shared" si="10"/>
        <v>1(S-L)</v>
      </c>
      <c r="E49" s="4" t="str">
        <f>IF(D49="", "", IFERROR(VLOOKUP(D49, sizeList!A:B,2,FALSE),""))</f>
        <v>1(S-L)</v>
      </c>
      <c r="F49" s="39" t="s">
        <v>1179</v>
      </c>
      <c r="G49" s="39" t="str">
        <f t="shared" si="2"/>
        <v>Casco MyStyle díszgumi</v>
      </c>
      <c r="H49" s="82" t="s">
        <v>1292</v>
      </c>
      <c r="I49" s="82" t="str">
        <f t="shared" si="3"/>
        <v>MyStyle Casco stripes lila reflective</v>
      </c>
      <c r="J49" s="3" t="s">
        <v>1256</v>
      </c>
      <c r="K49" s="3" t="str">
        <f t="shared" si="4"/>
        <v>Casco</v>
      </c>
      <c r="L49" s="180" t="s">
        <v>867</v>
      </c>
      <c r="M49" s="180" t="str">
        <f t="shared" si="5"/>
        <v>Lovasfelszerelés</v>
      </c>
      <c r="N49" s="180" t="s">
        <v>1305</v>
      </c>
      <c r="O49" s="180" t="str">
        <f t="shared" si="6"/>
        <v>Védőfelszerelés</v>
      </c>
      <c r="P49" s="180" t="s">
        <v>1306</v>
      </c>
      <c r="Q49" s="180" t="str">
        <f t="shared" si="7"/>
        <v>Kobak</v>
      </c>
      <c r="R49" s="180" t="s">
        <v>1308</v>
      </c>
      <c r="S49" s="180" t="str">
        <f t="shared" si="8"/>
        <v>Kobak kiegészítők</v>
      </c>
      <c r="T49" s="32"/>
      <c r="U49" s="91">
        <v>4031381045584</v>
      </c>
      <c r="V49" s="124">
        <v>9.9499999999999993</v>
      </c>
      <c r="W49" s="2" t="s">
        <v>1381</v>
      </c>
      <c r="X49" s="2"/>
      <c r="Y49" s="11"/>
      <c r="Z49" s="207" t="s">
        <v>1411</v>
      </c>
      <c r="AA49" s="77" t="s">
        <v>1263</v>
      </c>
      <c r="AB49" s="80" t="str">
        <f t="shared" si="9"/>
        <v>1(S-L)</v>
      </c>
      <c r="AC49" s="207" t="str">
        <f>IF(Z49="", "", IFERROR(VLOOKUP(Z49, colorList!A:B,2,FALSE),""))</f>
        <v>lila(reflective)</v>
      </c>
    </row>
    <row r="50" spans="1:29" ht="60" customHeight="1" thickBot="1" x14ac:dyDescent="0.3">
      <c r="A50" s="155" t="s">
        <v>1120</v>
      </c>
      <c r="B50" s="147" t="s">
        <v>1669</v>
      </c>
      <c r="C50" s="147" t="str">
        <f t="shared" si="0"/>
        <v xml:space="preserve"> 02206</v>
      </c>
      <c r="D50" s="4" t="str">
        <f t="shared" si="10"/>
        <v>2(XL)</v>
      </c>
      <c r="E50" s="4" t="str">
        <f>IF(D50="", "", IFERROR(VLOOKUP(D50, sizeList!A:B,2,FALSE),""))</f>
        <v>2(XL)</v>
      </c>
      <c r="F50" s="39" t="s">
        <v>1179</v>
      </c>
      <c r="G50" s="39" t="str">
        <f t="shared" si="2"/>
        <v>Casco MyStyle díszgumi</v>
      </c>
      <c r="H50" s="82" t="s">
        <v>1292</v>
      </c>
      <c r="I50" s="82" t="str">
        <f t="shared" si="3"/>
        <v>MyStyle Casco stripes lila reflective</v>
      </c>
      <c r="J50" s="3" t="s">
        <v>1256</v>
      </c>
      <c r="K50" s="3" t="str">
        <f t="shared" si="4"/>
        <v>Casco</v>
      </c>
      <c r="L50" s="180" t="s">
        <v>867</v>
      </c>
      <c r="M50" s="180" t="str">
        <f t="shared" si="5"/>
        <v>Lovasfelszerelés</v>
      </c>
      <c r="N50" s="180" t="s">
        <v>1305</v>
      </c>
      <c r="O50" s="180" t="str">
        <f t="shared" si="6"/>
        <v>Védőfelszerelés</v>
      </c>
      <c r="P50" s="180" t="s">
        <v>1306</v>
      </c>
      <c r="Q50" s="180" t="str">
        <f t="shared" si="7"/>
        <v>Kobak</v>
      </c>
      <c r="R50" s="180" t="s">
        <v>1308</v>
      </c>
      <c r="S50" s="180" t="str">
        <f t="shared" si="8"/>
        <v>Kobak kiegészítők</v>
      </c>
      <c r="T50" s="32"/>
      <c r="U50" s="91">
        <v>4031381045591</v>
      </c>
      <c r="V50" s="124">
        <v>9.9499999999999993</v>
      </c>
      <c r="W50" s="2" t="s">
        <v>1381</v>
      </c>
      <c r="X50" s="2"/>
      <c r="Y50" s="11"/>
      <c r="Z50" s="81" t="s">
        <v>1411</v>
      </c>
      <c r="AA50" s="77" t="s">
        <v>1264</v>
      </c>
      <c r="AB50" s="80" t="str">
        <f t="shared" si="9"/>
        <v>2(XL)</v>
      </c>
      <c r="AC50" s="81" t="str">
        <f>IF(Z50="", "", IFERROR(VLOOKUP(Z50, colorList!A:B,2,FALSE),""))</f>
        <v>lila(reflective)</v>
      </c>
    </row>
    <row r="51" spans="1:29" ht="60" customHeight="1" thickBot="1" x14ac:dyDescent="0.3">
      <c r="A51" s="155" t="s">
        <v>1121</v>
      </c>
      <c r="B51" s="147" t="s">
        <v>1669</v>
      </c>
      <c r="C51" s="147" t="str">
        <f t="shared" si="0"/>
        <v xml:space="preserve"> 02207</v>
      </c>
      <c r="D51" s="4" t="str">
        <f t="shared" si="10"/>
        <v>0 (XS)</v>
      </c>
      <c r="E51" s="4" t="str">
        <f>IF(D51="", "", IFERROR(VLOOKUP(D51, sizeList!A:B,2,FALSE),""))</f>
        <v>0 (XS)</v>
      </c>
      <c r="F51" s="39" t="s">
        <v>1179</v>
      </c>
      <c r="G51" s="39" t="str">
        <f t="shared" si="2"/>
        <v>Casco MyStyle díszgumi</v>
      </c>
      <c r="H51" s="82" t="s">
        <v>1293</v>
      </c>
      <c r="I51" s="82" t="str">
        <f t="shared" si="3"/>
        <v>MyStyle Casco stripes orange reflective</v>
      </c>
      <c r="J51" s="3" t="s">
        <v>1256</v>
      </c>
      <c r="K51" s="3" t="str">
        <f t="shared" si="4"/>
        <v>Casco</v>
      </c>
      <c r="L51" s="180" t="s">
        <v>867</v>
      </c>
      <c r="M51" s="180" t="str">
        <f t="shared" si="5"/>
        <v>Lovasfelszerelés</v>
      </c>
      <c r="N51" s="180" t="s">
        <v>1305</v>
      </c>
      <c r="O51" s="180" t="str">
        <f t="shared" si="6"/>
        <v>Védőfelszerelés</v>
      </c>
      <c r="P51" s="180" t="s">
        <v>1306</v>
      </c>
      <c r="Q51" s="180" t="str">
        <f t="shared" si="7"/>
        <v>Kobak</v>
      </c>
      <c r="R51" s="180" t="s">
        <v>1308</v>
      </c>
      <c r="S51" s="180" t="str">
        <f t="shared" si="8"/>
        <v>Kobak kiegészítők</v>
      </c>
      <c r="T51" s="32"/>
      <c r="U51" s="91">
        <v>4031381045607</v>
      </c>
      <c r="V51" s="124">
        <v>9.9499999999999993</v>
      </c>
      <c r="W51" s="2" t="s">
        <v>1381</v>
      </c>
      <c r="X51" s="2"/>
      <c r="Y51" s="11"/>
      <c r="Z51" s="81" t="s">
        <v>1412</v>
      </c>
      <c r="AA51" s="77" t="s">
        <v>1262</v>
      </c>
      <c r="AB51" s="80" t="str">
        <f t="shared" si="9"/>
        <v>0 (XS)</v>
      </c>
      <c r="AC51" s="81" t="str">
        <f>IF(Z51="", "", IFERROR(VLOOKUP(Z51, colorList!A:B,2,FALSE),""))</f>
        <v>narancssárga(reflective)</v>
      </c>
    </row>
    <row r="52" spans="1:29" ht="60" customHeight="1" thickBot="1" x14ac:dyDescent="0.3">
      <c r="A52" s="155" t="s">
        <v>1122</v>
      </c>
      <c r="B52" s="147" t="s">
        <v>1669</v>
      </c>
      <c r="C52" s="147" t="str">
        <f t="shared" si="0"/>
        <v xml:space="preserve"> 02207</v>
      </c>
      <c r="D52" s="4" t="str">
        <f t="shared" si="10"/>
        <v>1(S-L)</v>
      </c>
      <c r="E52" s="4" t="str">
        <f>IF(D52="", "", IFERROR(VLOOKUP(D52, sizeList!A:B,2,FALSE),""))</f>
        <v>1(S-L)</v>
      </c>
      <c r="F52" s="39" t="s">
        <v>1179</v>
      </c>
      <c r="G52" s="39" t="str">
        <f t="shared" si="2"/>
        <v>Casco MyStyle díszgumi</v>
      </c>
      <c r="H52" s="82" t="s">
        <v>1293</v>
      </c>
      <c r="I52" s="82" t="str">
        <f t="shared" si="3"/>
        <v>MyStyle Casco stripes orange reflective</v>
      </c>
      <c r="J52" s="3" t="s">
        <v>1256</v>
      </c>
      <c r="K52" s="3" t="str">
        <f t="shared" si="4"/>
        <v>Casco</v>
      </c>
      <c r="L52" s="180" t="s">
        <v>867</v>
      </c>
      <c r="M52" s="180" t="str">
        <f t="shared" si="5"/>
        <v>Lovasfelszerelés</v>
      </c>
      <c r="N52" s="180" t="s">
        <v>1305</v>
      </c>
      <c r="O52" s="180" t="str">
        <f t="shared" si="6"/>
        <v>Védőfelszerelés</v>
      </c>
      <c r="P52" s="180" t="s">
        <v>1306</v>
      </c>
      <c r="Q52" s="180" t="str">
        <f t="shared" si="7"/>
        <v>Kobak</v>
      </c>
      <c r="R52" s="180" t="s">
        <v>1308</v>
      </c>
      <c r="S52" s="180" t="str">
        <f t="shared" si="8"/>
        <v>Kobak kiegészítők</v>
      </c>
      <c r="T52" s="32"/>
      <c r="U52" s="91">
        <v>4031381045614</v>
      </c>
      <c r="V52" s="124">
        <v>9.9499999999999993</v>
      </c>
      <c r="W52" s="2" t="s">
        <v>1381</v>
      </c>
      <c r="X52" s="2"/>
      <c r="Y52" s="11"/>
      <c r="Z52" s="81" t="s">
        <v>1412</v>
      </c>
      <c r="AA52" s="77" t="s">
        <v>1263</v>
      </c>
      <c r="AB52" s="80" t="str">
        <f t="shared" si="9"/>
        <v>1(S-L)</v>
      </c>
      <c r="AC52" s="81" t="str">
        <f>IF(Z52="", "", IFERROR(VLOOKUP(Z52, colorList!A:B,2,FALSE),""))</f>
        <v>narancssárga(reflective)</v>
      </c>
    </row>
    <row r="53" spans="1:29" ht="60" customHeight="1" thickBot="1" x14ac:dyDescent="0.3">
      <c r="A53" s="33" t="s">
        <v>1123</v>
      </c>
      <c r="B53" s="147" t="s">
        <v>1669</v>
      </c>
      <c r="C53" s="147" t="str">
        <f t="shared" si="0"/>
        <v xml:space="preserve"> 02207</v>
      </c>
      <c r="D53" s="4" t="str">
        <f t="shared" si="10"/>
        <v>2(XL)</v>
      </c>
      <c r="E53" s="4" t="str">
        <f>IF(D53="", "", IFERROR(VLOOKUP(D53, sizeList!A:B,2,FALSE),""))</f>
        <v>2(XL)</v>
      </c>
      <c r="F53" s="38" t="s">
        <v>1179</v>
      </c>
      <c r="G53" s="38" t="str">
        <f t="shared" si="2"/>
        <v>Casco MyStyle díszgumi</v>
      </c>
      <c r="H53" s="171" t="s">
        <v>1293</v>
      </c>
      <c r="I53" s="171" t="str">
        <f t="shared" si="3"/>
        <v>MyStyle Casco stripes orange reflective</v>
      </c>
      <c r="J53" s="3" t="s">
        <v>1256</v>
      </c>
      <c r="K53" s="3" t="str">
        <f t="shared" si="4"/>
        <v>Casco</v>
      </c>
      <c r="L53" s="180" t="s">
        <v>867</v>
      </c>
      <c r="M53" s="180" t="str">
        <f t="shared" si="5"/>
        <v>Lovasfelszerelés</v>
      </c>
      <c r="N53" s="180" t="s">
        <v>1305</v>
      </c>
      <c r="O53" s="180" t="str">
        <f t="shared" si="6"/>
        <v>Védőfelszerelés</v>
      </c>
      <c r="P53" s="180" t="s">
        <v>1306</v>
      </c>
      <c r="Q53" s="180" t="str">
        <f t="shared" si="7"/>
        <v>Kobak</v>
      </c>
      <c r="R53" s="180" t="s">
        <v>1308</v>
      </c>
      <c r="S53" s="180" t="str">
        <f t="shared" si="8"/>
        <v>Kobak kiegészítők</v>
      </c>
      <c r="T53" s="32"/>
      <c r="U53" s="86">
        <v>4031381045621</v>
      </c>
      <c r="V53" s="202">
        <v>9.9499999999999993</v>
      </c>
      <c r="W53" s="2" t="s">
        <v>1381</v>
      </c>
      <c r="X53" s="2"/>
      <c r="Y53" s="11"/>
      <c r="Z53" s="206" t="s">
        <v>1412</v>
      </c>
      <c r="AA53" s="76" t="s">
        <v>1264</v>
      </c>
      <c r="AB53" s="80" t="str">
        <f t="shared" si="9"/>
        <v>2(XL)</v>
      </c>
      <c r="AC53" s="206" t="str">
        <f>IF(Z53="", "", IFERROR(VLOOKUP(Z53, colorList!A:B,2,FALSE),""))</f>
        <v>narancssárga(reflective)</v>
      </c>
    </row>
    <row r="54" spans="1:29" ht="60" customHeight="1" thickBot="1" x14ac:dyDescent="0.3">
      <c r="A54" s="34" t="s">
        <v>1124</v>
      </c>
      <c r="B54" s="147" t="s">
        <v>1669</v>
      </c>
      <c r="C54" s="147" t="str">
        <f t="shared" si="0"/>
        <v xml:space="preserve"> 02207</v>
      </c>
      <c r="D54" s="4" t="str">
        <f t="shared" si="10"/>
        <v>0 (XS)</v>
      </c>
      <c r="E54" s="4" t="str">
        <f>IF(D54="", "", IFERROR(VLOOKUP(D54, sizeList!A:B,2,FALSE),""))</f>
        <v>0 (XS)</v>
      </c>
      <c r="F54" s="39" t="s">
        <v>1179</v>
      </c>
      <c r="G54" s="39" t="str">
        <f t="shared" si="2"/>
        <v>Casco MyStyle díszgumi</v>
      </c>
      <c r="H54" s="82" t="s">
        <v>1294</v>
      </c>
      <c r="I54" s="82" t="str">
        <f t="shared" si="3"/>
        <v>MyStyle Casco stripes yellow reflective</v>
      </c>
      <c r="J54" s="3" t="s">
        <v>1256</v>
      </c>
      <c r="K54" s="3" t="str">
        <f t="shared" si="4"/>
        <v>Casco</v>
      </c>
      <c r="L54" s="180" t="s">
        <v>867</v>
      </c>
      <c r="M54" s="180" t="str">
        <f t="shared" si="5"/>
        <v>Lovasfelszerelés</v>
      </c>
      <c r="N54" s="180" t="s">
        <v>1305</v>
      </c>
      <c r="O54" s="180" t="str">
        <f t="shared" si="6"/>
        <v>Védőfelszerelés</v>
      </c>
      <c r="P54" s="180" t="s">
        <v>1306</v>
      </c>
      <c r="Q54" s="180" t="str">
        <f t="shared" si="7"/>
        <v>Kobak</v>
      </c>
      <c r="R54" s="180" t="s">
        <v>1308</v>
      </c>
      <c r="S54" s="180" t="str">
        <f t="shared" si="8"/>
        <v>Kobak kiegészítők</v>
      </c>
      <c r="T54" s="32"/>
      <c r="U54" s="96">
        <v>4031381045638</v>
      </c>
      <c r="V54" s="124">
        <v>9.9499999999999993</v>
      </c>
      <c r="W54" s="2" t="s">
        <v>1381</v>
      </c>
      <c r="X54" s="2"/>
      <c r="Y54" s="11"/>
      <c r="Z54" s="206" t="s">
        <v>1413</v>
      </c>
      <c r="AA54" s="77" t="s">
        <v>1262</v>
      </c>
      <c r="AB54" s="80" t="str">
        <f t="shared" si="9"/>
        <v>0 (XS)</v>
      </c>
      <c r="AC54" s="206" t="str">
        <f>IF(Z54="", "", IFERROR(VLOOKUP(Z54, colorList!A:B,2,FALSE),""))</f>
        <v>citromsárga(reflective)</v>
      </c>
    </row>
    <row r="55" spans="1:29" ht="60" customHeight="1" thickBot="1" x14ac:dyDescent="0.3">
      <c r="A55" s="157" t="s">
        <v>1125</v>
      </c>
      <c r="B55" s="147" t="s">
        <v>1669</v>
      </c>
      <c r="C55" s="147" t="str">
        <f t="shared" si="0"/>
        <v xml:space="preserve"> 02207</v>
      </c>
      <c r="D55" s="4" t="str">
        <f t="shared" si="10"/>
        <v>1(S-L)</v>
      </c>
      <c r="E55" s="4" t="str">
        <f>IF(D55="", "", IFERROR(VLOOKUP(D55, sizeList!A:B,2,FALSE),""))</f>
        <v>1(S-L)</v>
      </c>
      <c r="F55" s="40" t="s">
        <v>1179</v>
      </c>
      <c r="G55" s="40" t="str">
        <f t="shared" si="2"/>
        <v>Casco MyStyle díszgumi</v>
      </c>
      <c r="H55" s="174" t="s">
        <v>1294</v>
      </c>
      <c r="I55" s="174" t="str">
        <f t="shared" si="3"/>
        <v>MyStyle Casco stripes yellow reflective</v>
      </c>
      <c r="J55" s="3" t="s">
        <v>1256</v>
      </c>
      <c r="K55" s="3" t="str">
        <f t="shared" si="4"/>
        <v>Casco</v>
      </c>
      <c r="L55" s="180" t="s">
        <v>867</v>
      </c>
      <c r="M55" s="180" t="str">
        <f t="shared" si="5"/>
        <v>Lovasfelszerelés</v>
      </c>
      <c r="N55" s="180" t="s">
        <v>1305</v>
      </c>
      <c r="O55" s="180" t="str">
        <f t="shared" si="6"/>
        <v>Védőfelszerelés</v>
      </c>
      <c r="P55" s="180" t="s">
        <v>1306</v>
      </c>
      <c r="Q55" s="180" t="str">
        <f t="shared" si="7"/>
        <v>Kobak</v>
      </c>
      <c r="R55" s="180" t="s">
        <v>1308</v>
      </c>
      <c r="S55" s="180" t="str">
        <f t="shared" si="8"/>
        <v>Kobak kiegészítők</v>
      </c>
      <c r="T55" s="32"/>
      <c r="U55" s="94">
        <v>4031381045645</v>
      </c>
      <c r="V55" s="203">
        <v>9.9499999999999993</v>
      </c>
      <c r="W55" s="2" t="s">
        <v>1381</v>
      </c>
      <c r="X55" s="2"/>
      <c r="Y55" s="11"/>
      <c r="Z55" s="206" t="s">
        <v>1413</v>
      </c>
      <c r="AA55" s="78" t="s">
        <v>1263</v>
      </c>
      <c r="AB55" s="80" t="str">
        <f t="shared" si="9"/>
        <v>1(S-L)</v>
      </c>
      <c r="AC55" s="206" t="str">
        <f>IF(Z55="", "", IFERROR(VLOOKUP(Z55, colorList!A:B,2,FALSE),""))</f>
        <v>citromsárga(reflective)</v>
      </c>
    </row>
    <row r="56" spans="1:29" ht="60" customHeight="1" thickBot="1" x14ac:dyDescent="0.3">
      <c r="A56" s="33" t="s">
        <v>1126</v>
      </c>
      <c r="B56" s="147" t="s">
        <v>1669</v>
      </c>
      <c r="C56" s="147" t="str">
        <f t="shared" si="0"/>
        <v xml:space="preserve"> 02207</v>
      </c>
      <c r="D56" s="4" t="str">
        <f t="shared" si="10"/>
        <v>2(XL)</v>
      </c>
      <c r="E56" s="4" t="str">
        <f>IF(D56="", "", IFERROR(VLOOKUP(D56, sizeList!A:B,2,FALSE),""))</f>
        <v>2(XL)</v>
      </c>
      <c r="F56" s="38" t="s">
        <v>1179</v>
      </c>
      <c r="G56" s="38" t="str">
        <f t="shared" si="2"/>
        <v>Casco MyStyle díszgumi</v>
      </c>
      <c r="H56" s="171" t="s">
        <v>1294</v>
      </c>
      <c r="I56" s="171" t="str">
        <f t="shared" si="3"/>
        <v>MyStyle Casco stripes yellow reflective</v>
      </c>
      <c r="J56" s="3" t="s">
        <v>1256</v>
      </c>
      <c r="K56" s="3" t="str">
        <f t="shared" si="4"/>
        <v>Casco</v>
      </c>
      <c r="L56" s="180" t="s">
        <v>867</v>
      </c>
      <c r="M56" s="180" t="str">
        <f t="shared" si="5"/>
        <v>Lovasfelszerelés</v>
      </c>
      <c r="N56" s="180" t="s">
        <v>1305</v>
      </c>
      <c r="O56" s="180" t="str">
        <f t="shared" si="6"/>
        <v>Védőfelszerelés</v>
      </c>
      <c r="P56" s="180" t="s">
        <v>1306</v>
      </c>
      <c r="Q56" s="180" t="str">
        <f t="shared" si="7"/>
        <v>Kobak</v>
      </c>
      <c r="R56" s="180" t="s">
        <v>1308</v>
      </c>
      <c r="S56" s="180" t="str">
        <f t="shared" si="8"/>
        <v>Kobak kiegészítők</v>
      </c>
      <c r="T56" s="32"/>
      <c r="U56" s="86">
        <v>4031381045652</v>
      </c>
      <c r="V56" s="202">
        <v>9.9499999999999993</v>
      </c>
      <c r="W56" s="2" t="s">
        <v>1381</v>
      </c>
      <c r="X56" s="2"/>
      <c r="Y56" s="11"/>
      <c r="Z56" s="206" t="s">
        <v>1413</v>
      </c>
      <c r="AA56" s="76" t="s">
        <v>1264</v>
      </c>
      <c r="AB56" s="80" t="str">
        <f t="shared" si="9"/>
        <v>2(XL)</v>
      </c>
      <c r="AC56" s="206" t="str">
        <f>IF(Z56="", "", IFERROR(VLOOKUP(Z56, colorList!A:B,2,FALSE),""))</f>
        <v>citromsárga(reflective)</v>
      </c>
    </row>
    <row r="57" spans="1:29" ht="60" customHeight="1" thickBot="1" x14ac:dyDescent="0.3">
      <c r="A57" s="34" t="s">
        <v>1127</v>
      </c>
      <c r="B57" s="147" t="s">
        <v>1669</v>
      </c>
      <c r="C57" s="147" t="str">
        <f t="shared" si="0"/>
        <v xml:space="preserve"> 02208</v>
      </c>
      <c r="D57" s="4" t="str">
        <f t="shared" si="10"/>
        <v>0 (XS)</v>
      </c>
      <c r="E57" s="4" t="str">
        <f>IF(D57="", "", IFERROR(VLOOKUP(D57, sizeList!A:B,2,FALSE),""))</f>
        <v>0 (XS)</v>
      </c>
      <c r="F57" s="39" t="s">
        <v>1179</v>
      </c>
      <c r="G57" s="39" t="str">
        <f t="shared" si="2"/>
        <v>Casco MyStyle díszgumi</v>
      </c>
      <c r="H57" s="82" t="s">
        <v>1295</v>
      </c>
      <c r="I57" s="82" t="str">
        <f t="shared" si="3"/>
        <v>MyStyle Casco stripes signal-yellow</v>
      </c>
      <c r="J57" s="3" t="s">
        <v>1256</v>
      </c>
      <c r="K57" s="3" t="str">
        <f t="shared" si="4"/>
        <v>Casco</v>
      </c>
      <c r="L57" s="180" t="s">
        <v>867</v>
      </c>
      <c r="M57" s="180" t="str">
        <f t="shared" si="5"/>
        <v>Lovasfelszerelés</v>
      </c>
      <c r="N57" s="180" t="s">
        <v>1305</v>
      </c>
      <c r="O57" s="180" t="str">
        <f t="shared" si="6"/>
        <v>Védőfelszerelés</v>
      </c>
      <c r="P57" s="180" t="s">
        <v>1306</v>
      </c>
      <c r="Q57" s="180" t="str">
        <f t="shared" si="7"/>
        <v>Kobak</v>
      </c>
      <c r="R57" s="180" t="s">
        <v>1308</v>
      </c>
      <c r="S57" s="180" t="str">
        <f t="shared" si="8"/>
        <v>Kobak kiegészítők</v>
      </c>
      <c r="T57" s="32"/>
      <c r="U57" s="96">
        <v>4031381045669</v>
      </c>
      <c r="V57" s="124">
        <v>9.9499999999999993</v>
      </c>
      <c r="W57" s="2" t="s">
        <v>1381</v>
      </c>
      <c r="X57" s="2"/>
      <c r="Y57" s="11"/>
      <c r="Z57" s="206" t="s">
        <v>176</v>
      </c>
      <c r="AA57" s="77" t="s">
        <v>1262</v>
      </c>
      <c r="AB57" s="80" t="str">
        <f t="shared" si="9"/>
        <v>0 (XS)</v>
      </c>
      <c r="AC57" s="206" t="str">
        <f>IF(Z57="", "", IFERROR(VLOOKUP(Z57, colorList!A:B,2,FALSE),""))</f>
        <v>sárga</v>
      </c>
    </row>
    <row r="58" spans="1:29" ht="60" customHeight="1" thickBot="1" x14ac:dyDescent="0.3">
      <c r="A58" s="34" t="s">
        <v>1128</v>
      </c>
      <c r="B58" s="147" t="s">
        <v>1669</v>
      </c>
      <c r="C58" s="147" t="str">
        <f t="shared" si="0"/>
        <v xml:space="preserve"> 02208</v>
      </c>
      <c r="D58" s="4" t="str">
        <f t="shared" si="10"/>
        <v>1(S-L)</v>
      </c>
      <c r="E58" s="4" t="str">
        <f>IF(D58="", "", IFERROR(VLOOKUP(D58, sizeList!A:B,2,FALSE),""))</f>
        <v>1(S-L)</v>
      </c>
      <c r="F58" s="39" t="s">
        <v>1179</v>
      </c>
      <c r="G58" s="39" t="str">
        <f t="shared" si="2"/>
        <v>Casco MyStyle díszgumi</v>
      </c>
      <c r="H58" s="82" t="s">
        <v>1295</v>
      </c>
      <c r="I58" s="82" t="str">
        <f t="shared" si="3"/>
        <v>MyStyle Casco stripes signal-yellow</v>
      </c>
      <c r="J58" s="3" t="s">
        <v>1256</v>
      </c>
      <c r="K58" s="3" t="str">
        <f t="shared" si="4"/>
        <v>Casco</v>
      </c>
      <c r="L58" s="180" t="s">
        <v>867</v>
      </c>
      <c r="M58" s="180" t="str">
        <f t="shared" si="5"/>
        <v>Lovasfelszerelés</v>
      </c>
      <c r="N58" s="180" t="s">
        <v>1305</v>
      </c>
      <c r="O58" s="180" t="str">
        <f t="shared" si="6"/>
        <v>Védőfelszerelés</v>
      </c>
      <c r="P58" s="180" t="s">
        <v>1306</v>
      </c>
      <c r="Q58" s="180" t="str">
        <f t="shared" si="7"/>
        <v>Kobak</v>
      </c>
      <c r="R58" s="180" t="s">
        <v>1308</v>
      </c>
      <c r="S58" s="180" t="str">
        <f t="shared" si="8"/>
        <v>Kobak kiegészítők</v>
      </c>
      <c r="T58" s="32"/>
      <c r="U58" s="95">
        <v>4031381045676</v>
      </c>
      <c r="V58" s="124">
        <v>9.9499999999999993</v>
      </c>
      <c r="W58" s="2" t="s">
        <v>1381</v>
      </c>
      <c r="X58" s="2"/>
      <c r="Y58" s="11"/>
      <c r="Z58" s="206" t="s">
        <v>176</v>
      </c>
      <c r="AA58" s="77" t="s">
        <v>1263</v>
      </c>
      <c r="AB58" s="80" t="str">
        <f t="shared" si="9"/>
        <v>1(S-L)</v>
      </c>
      <c r="AC58" s="206" t="str">
        <f>IF(Z58="", "", IFERROR(VLOOKUP(Z58, colorList!A:B,2,FALSE),""))</f>
        <v>sárga</v>
      </c>
    </row>
    <row r="59" spans="1:29" ht="60" customHeight="1" thickBot="1" x14ac:dyDescent="0.3">
      <c r="A59" s="34" t="s">
        <v>1129</v>
      </c>
      <c r="B59" s="147" t="s">
        <v>1669</v>
      </c>
      <c r="C59" s="147" t="str">
        <f t="shared" si="0"/>
        <v xml:space="preserve"> 02208</v>
      </c>
      <c r="D59" s="4" t="str">
        <f t="shared" si="10"/>
        <v>2(XL)</v>
      </c>
      <c r="E59" s="4" t="str">
        <f>IF(D59="", "", IFERROR(VLOOKUP(D59, sizeList!A:B,2,FALSE),""))</f>
        <v>2(XL)</v>
      </c>
      <c r="F59" s="39" t="s">
        <v>1179</v>
      </c>
      <c r="G59" s="39" t="str">
        <f t="shared" si="2"/>
        <v>Casco MyStyle díszgumi</v>
      </c>
      <c r="H59" s="82" t="s">
        <v>1295</v>
      </c>
      <c r="I59" s="82" t="str">
        <f t="shared" si="3"/>
        <v>MyStyle Casco stripes signal-yellow</v>
      </c>
      <c r="J59" s="3" t="s">
        <v>1256</v>
      </c>
      <c r="K59" s="3" t="str">
        <f t="shared" si="4"/>
        <v>Casco</v>
      </c>
      <c r="L59" s="180" t="s">
        <v>867</v>
      </c>
      <c r="M59" s="180" t="str">
        <f t="shared" si="5"/>
        <v>Lovasfelszerelés</v>
      </c>
      <c r="N59" s="180" t="s">
        <v>1305</v>
      </c>
      <c r="O59" s="180" t="str">
        <f t="shared" si="6"/>
        <v>Védőfelszerelés</v>
      </c>
      <c r="P59" s="180" t="s">
        <v>1306</v>
      </c>
      <c r="Q59" s="180" t="str">
        <f t="shared" si="7"/>
        <v>Kobak</v>
      </c>
      <c r="R59" s="180" t="s">
        <v>1308</v>
      </c>
      <c r="S59" s="180" t="str">
        <f t="shared" si="8"/>
        <v>Kobak kiegészítők</v>
      </c>
      <c r="T59" s="32"/>
      <c r="U59" s="95">
        <v>4031381045683</v>
      </c>
      <c r="V59" s="124">
        <v>9.9499999999999993</v>
      </c>
      <c r="W59" s="2" t="s">
        <v>1381</v>
      </c>
      <c r="X59" s="2"/>
      <c r="Y59" s="11"/>
      <c r="Z59" s="81" t="s">
        <v>176</v>
      </c>
      <c r="AA59" s="77" t="s">
        <v>1264</v>
      </c>
      <c r="AB59" s="80" t="str">
        <f t="shared" si="9"/>
        <v>2(XL)</v>
      </c>
      <c r="AC59" s="81" t="str">
        <f>IF(Z59="", "", IFERROR(VLOOKUP(Z59, colorList!A:B,2,FALSE),""))</f>
        <v>sárga</v>
      </c>
    </row>
    <row r="60" spans="1:29" ht="60" customHeight="1" thickBot="1" x14ac:dyDescent="0.3">
      <c r="A60" s="34" t="s">
        <v>1130</v>
      </c>
      <c r="B60" s="147" t="s">
        <v>1669</v>
      </c>
      <c r="C60" s="147" t="str">
        <f t="shared" si="0"/>
        <v xml:space="preserve"> 02208</v>
      </c>
      <c r="D60" s="4" t="str">
        <f t="shared" si="10"/>
        <v>0 (XS)</v>
      </c>
      <c r="E60" s="4" t="str">
        <f>IF(D60="", "", IFERROR(VLOOKUP(D60, sizeList!A:B,2,FALSE),""))</f>
        <v>0 (XS)</v>
      </c>
      <c r="F60" s="39" t="s">
        <v>1179</v>
      </c>
      <c r="G60" s="39" t="str">
        <f t="shared" si="2"/>
        <v>Casco MyStyle díszgumi</v>
      </c>
      <c r="H60" s="82" t="s">
        <v>1296</v>
      </c>
      <c r="I60" s="82" t="str">
        <f t="shared" si="3"/>
        <v>MyStyle Casco stripes signal-red</v>
      </c>
      <c r="J60" s="3" t="s">
        <v>1256</v>
      </c>
      <c r="K60" s="3" t="str">
        <f t="shared" si="4"/>
        <v>Casco</v>
      </c>
      <c r="L60" s="180" t="s">
        <v>867</v>
      </c>
      <c r="M60" s="180" t="str">
        <f t="shared" si="5"/>
        <v>Lovasfelszerelés</v>
      </c>
      <c r="N60" s="180" t="s">
        <v>1305</v>
      </c>
      <c r="O60" s="180" t="str">
        <f t="shared" si="6"/>
        <v>Védőfelszerelés</v>
      </c>
      <c r="P60" s="180" t="s">
        <v>1306</v>
      </c>
      <c r="Q60" s="180" t="str">
        <f t="shared" si="7"/>
        <v>Kobak</v>
      </c>
      <c r="R60" s="180" t="s">
        <v>1308</v>
      </c>
      <c r="S60" s="180" t="str">
        <f t="shared" si="8"/>
        <v>Kobak kiegészítők</v>
      </c>
      <c r="T60" s="32"/>
      <c r="U60" s="95">
        <v>4031381045690</v>
      </c>
      <c r="V60" s="124">
        <v>9.9499999999999993</v>
      </c>
      <c r="W60" s="2" t="s">
        <v>1381</v>
      </c>
      <c r="X60" s="2"/>
      <c r="Y60" s="11"/>
      <c r="Z60" s="81" t="s">
        <v>1414</v>
      </c>
      <c r="AA60" s="77" t="s">
        <v>1262</v>
      </c>
      <c r="AB60" s="80" t="str">
        <f t="shared" si="9"/>
        <v>0 (XS)</v>
      </c>
      <c r="AC60" s="81" t="str">
        <f>IF(Z60="", "", IFERROR(VLOOKUP(Z60, colorList!A:B,2,FALSE),""))</f>
        <v>piros</v>
      </c>
    </row>
    <row r="61" spans="1:29" ht="60" customHeight="1" thickBot="1" x14ac:dyDescent="0.3">
      <c r="A61" s="34" t="s">
        <v>1131</v>
      </c>
      <c r="B61" s="147" t="s">
        <v>1669</v>
      </c>
      <c r="C61" s="147" t="str">
        <f t="shared" si="0"/>
        <v xml:space="preserve"> 02208</v>
      </c>
      <c r="D61" s="4" t="str">
        <f t="shared" si="10"/>
        <v>1(S-L)</v>
      </c>
      <c r="E61" s="4" t="str">
        <f>IF(D61="", "", IFERROR(VLOOKUP(D61, sizeList!A:B,2,FALSE),""))</f>
        <v>1(S-L)</v>
      </c>
      <c r="F61" s="39" t="s">
        <v>1179</v>
      </c>
      <c r="G61" s="39" t="str">
        <f t="shared" si="2"/>
        <v>Casco MyStyle díszgumi</v>
      </c>
      <c r="H61" s="82" t="s">
        <v>1296</v>
      </c>
      <c r="I61" s="82" t="str">
        <f t="shared" si="3"/>
        <v>MyStyle Casco stripes signal-red</v>
      </c>
      <c r="J61" s="3" t="s">
        <v>1256</v>
      </c>
      <c r="K61" s="3" t="str">
        <f t="shared" si="4"/>
        <v>Casco</v>
      </c>
      <c r="L61" s="180" t="s">
        <v>867</v>
      </c>
      <c r="M61" s="180" t="str">
        <f t="shared" si="5"/>
        <v>Lovasfelszerelés</v>
      </c>
      <c r="N61" s="180" t="s">
        <v>1305</v>
      </c>
      <c r="O61" s="180" t="str">
        <f t="shared" si="6"/>
        <v>Védőfelszerelés</v>
      </c>
      <c r="P61" s="180" t="s">
        <v>1306</v>
      </c>
      <c r="Q61" s="180" t="str">
        <f t="shared" si="7"/>
        <v>Kobak</v>
      </c>
      <c r="R61" s="180" t="s">
        <v>1308</v>
      </c>
      <c r="S61" s="180" t="str">
        <f t="shared" si="8"/>
        <v>Kobak kiegészítők</v>
      </c>
      <c r="T61" s="32"/>
      <c r="U61" s="95">
        <v>4031381045706</v>
      </c>
      <c r="V61" s="124">
        <v>9.9499999999999993</v>
      </c>
      <c r="W61" s="2" t="s">
        <v>1381</v>
      </c>
      <c r="X61" s="2"/>
      <c r="Y61" s="11"/>
      <c r="Z61" s="81" t="s">
        <v>1414</v>
      </c>
      <c r="AA61" s="77" t="s">
        <v>1263</v>
      </c>
      <c r="AB61" s="80" t="str">
        <f t="shared" si="9"/>
        <v>1(S-L)</v>
      </c>
      <c r="AC61" s="81" t="str">
        <f>IF(Z61="", "", IFERROR(VLOOKUP(Z61, colorList!A:B,2,FALSE),""))</f>
        <v>piros</v>
      </c>
    </row>
    <row r="62" spans="1:29" ht="60" customHeight="1" thickBot="1" x14ac:dyDescent="0.3">
      <c r="A62" s="34" t="s">
        <v>1132</v>
      </c>
      <c r="B62" s="147" t="s">
        <v>1669</v>
      </c>
      <c r="C62" s="147" t="str">
        <f t="shared" si="0"/>
        <v xml:space="preserve"> 02208</v>
      </c>
      <c r="D62" s="4" t="str">
        <f t="shared" si="10"/>
        <v>2(XL)</v>
      </c>
      <c r="E62" s="4" t="str">
        <f>IF(D62="", "", IFERROR(VLOOKUP(D62, sizeList!A:B,2,FALSE),""))</f>
        <v>2(XL)</v>
      </c>
      <c r="F62" s="39" t="s">
        <v>1179</v>
      </c>
      <c r="G62" s="39" t="str">
        <f t="shared" si="2"/>
        <v>Casco MyStyle díszgumi</v>
      </c>
      <c r="H62" s="82" t="s">
        <v>1296</v>
      </c>
      <c r="I62" s="82" t="str">
        <f t="shared" si="3"/>
        <v>MyStyle Casco stripes signal-red</v>
      </c>
      <c r="J62" s="3" t="s">
        <v>1256</v>
      </c>
      <c r="K62" s="3" t="str">
        <f t="shared" si="4"/>
        <v>Casco</v>
      </c>
      <c r="L62" s="180" t="s">
        <v>867</v>
      </c>
      <c r="M62" s="180" t="str">
        <f t="shared" si="5"/>
        <v>Lovasfelszerelés</v>
      </c>
      <c r="N62" s="180" t="s">
        <v>1305</v>
      </c>
      <c r="O62" s="180" t="str">
        <f t="shared" si="6"/>
        <v>Védőfelszerelés</v>
      </c>
      <c r="P62" s="180" t="s">
        <v>1306</v>
      </c>
      <c r="Q62" s="180" t="str">
        <f t="shared" si="7"/>
        <v>Kobak</v>
      </c>
      <c r="R62" s="180" t="s">
        <v>1308</v>
      </c>
      <c r="S62" s="180" t="str">
        <f t="shared" si="8"/>
        <v>Kobak kiegészítők</v>
      </c>
      <c r="T62" s="32"/>
      <c r="U62" s="95">
        <v>4031381045713</v>
      </c>
      <c r="V62" s="124">
        <v>9.9499999999999993</v>
      </c>
      <c r="W62" s="2" t="s">
        <v>1381</v>
      </c>
      <c r="X62" s="2"/>
      <c r="Y62" s="11"/>
      <c r="Z62" s="81" t="s">
        <v>1414</v>
      </c>
      <c r="AA62" s="77" t="s">
        <v>1264</v>
      </c>
      <c r="AB62" s="80" t="str">
        <f t="shared" si="9"/>
        <v>2(XL)</v>
      </c>
      <c r="AC62" s="81" t="str">
        <f>IF(Z62="", "", IFERROR(VLOOKUP(Z62, colorList!A:B,2,FALSE),""))</f>
        <v>piros</v>
      </c>
    </row>
    <row r="63" spans="1:29" ht="60" customHeight="1" thickBot="1" x14ac:dyDescent="0.3">
      <c r="A63" s="34" t="s">
        <v>1133</v>
      </c>
      <c r="B63" s="147" t="s">
        <v>1669</v>
      </c>
      <c r="C63" s="147" t="str">
        <f t="shared" si="0"/>
        <v xml:space="preserve"> 02209</v>
      </c>
      <c r="D63" s="4" t="str">
        <f t="shared" si="10"/>
        <v>0 (XS)</v>
      </c>
      <c r="E63" s="4" t="str">
        <f>IF(D63="", "", IFERROR(VLOOKUP(D63, sizeList!A:B,2,FALSE),""))</f>
        <v>0 (XS)</v>
      </c>
      <c r="F63" s="39" t="s">
        <v>1179</v>
      </c>
      <c r="G63" s="39" t="str">
        <f t="shared" si="2"/>
        <v>Casco MyStyle díszgumi</v>
      </c>
      <c r="H63" s="82" t="s">
        <v>1297</v>
      </c>
      <c r="I63" s="82" t="str">
        <f t="shared" si="3"/>
        <v>MyStyle Casco stripes lime</v>
      </c>
      <c r="J63" s="3" t="s">
        <v>1256</v>
      </c>
      <c r="K63" s="3" t="str">
        <f t="shared" si="4"/>
        <v>Casco</v>
      </c>
      <c r="L63" s="180" t="s">
        <v>867</v>
      </c>
      <c r="M63" s="180" t="str">
        <f t="shared" si="5"/>
        <v>Lovasfelszerelés</v>
      </c>
      <c r="N63" s="180" t="s">
        <v>1305</v>
      </c>
      <c r="O63" s="180" t="str">
        <f t="shared" si="6"/>
        <v>Védőfelszerelés</v>
      </c>
      <c r="P63" s="180" t="s">
        <v>1306</v>
      </c>
      <c r="Q63" s="180" t="str">
        <f t="shared" si="7"/>
        <v>Kobak</v>
      </c>
      <c r="R63" s="180" t="s">
        <v>1308</v>
      </c>
      <c r="S63" s="180" t="str">
        <f t="shared" si="8"/>
        <v>Kobak kiegészítők</v>
      </c>
      <c r="T63" s="32"/>
      <c r="U63" s="95">
        <v>4031381045720</v>
      </c>
      <c r="V63" s="124">
        <v>9.9499999999999993</v>
      </c>
      <c r="W63" s="2" t="s">
        <v>1381</v>
      </c>
      <c r="X63" s="2"/>
      <c r="Y63" s="11"/>
      <c r="Z63" s="81" t="s">
        <v>1415</v>
      </c>
      <c r="AA63" s="77" t="s">
        <v>1262</v>
      </c>
      <c r="AB63" s="80" t="str">
        <f t="shared" si="9"/>
        <v>0 (XS)</v>
      </c>
      <c r="AC63" s="81" t="str">
        <f>IF(Z63="", "", IFERROR(VLOOKUP(Z63, colorList!A:B,2,FALSE),""))</f>
        <v>lime</v>
      </c>
    </row>
    <row r="64" spans="1:29" ht="60" customHeight="1" thickBot="1" x14ac:dyDescent="0.3">
      <c r="A64" s="157" t="s">
        <v>1134</v>
      </c>
      <c r="B64" s="147" t="s">
        <v>1669</v>
      </c>
      <c r="C64" s="147" t="str">
        <f t="shared" si="0"/>
        <v xml:space="preserve"> 02209</v>
      </c>
      <c r="D64" s="4" t="str">
        <f t="shared" si="10"/>
        <v>1(S-L)</v>
      </c>
      <c r="E64" s="4" t="str">
        <f>IF(D64="", "", IFERROR(VLOOKUP(D64, sizeList!A:B,2,FALSE),""))</f>
        <v>1(S-L)</v>
      </c>
      <c r="F64" s="40" t="s">
        <v>1179</v>
      </c>
      <c r="G64" s="40" t="str">
        <f t="shared" si="2"/>
        <v>Casco MyStyle díszgumi</v>
      </c>
      <c r="H64" s="174" t="s">
        <v>1297</v>
      </c>
      <c r="I64" s="174" t="str">
        <f t="shared" si="3"/>
        <v>MyStyle Casco stripes lime</v>
      </c>
      <c r="J64" s="3" t="s">
        <v>1256</v>
      </c>
      <c r="K64" s="3" t="str">
        <f t="shared" si="4"/>
        <v>Casco</v>
      </c>
      <c r="L64" s="180" t="s">
        <v>867</v>
      </c>
      <c r="M64" s="180" t="str">
        <f t="shared" si="5"/>
        <v>Lovasfelszerelés</v>
      </c>
      <c r="N64" s="180" t="s">
        <v>1305</v>
      </c>
      <c r="O64" s="180" t="str">
        <f t="shared" si="6"/>
        <v>Védőfelszerelés</v>
      </c>
      <c r="P64" s="180" t="s">
        <v>1306</v>
      </c>
      <c r="Q64" s="180" t="str">
        <f t="shared" si="7"/>
        <v>Kobak</v>
      </c>
      <c r="R64" s="180" t="s">
        <v>1308</v>
      </c>
      <c r="S64" s="180" t="str">
        <f t="shared" si="8"/>
        <v>Kobak kiegészítők</v>
      </c>
      <c r="T64" s="32"/>
      <c r="U64" s="95">
        <v>4031381045737</v>
      </c>
      <c r="V64" s="203">
        <v>9.9499999999999993</v>
      </c>
      <c r="W64" s="2" t="s">
        <v>1381</v>
      </c>
      <c r="X64" s="2"/>
      <c r="Y64" s="11"/>
      <c r="Z64" s="81" t="s">
        <v>1415</v>
      </c>
      <c r="AA64" s="78" t="s">
        <v>1263</v>
      </c>
      <c r="AB64" s="80" t="str">
        <f t="shared" si="9"/>
        <v>1(S-L)</v>
      </c>
      <c r="AC64" s="81" t="str">
        <f>IF(Z64="", "", IFERROR(VLOOKUP(Z64, colorList!A:B,2,FALSE),""))</f>
        <v>lime</v>
      </c>
    </row>
    <row r="65" spans="1:29" ht="60" customHeight="1" thickBot="1" x14ac:dyDescent="0.3">
      <c r="A65" s="33" t="s">
        <v>1135</v>
      </c>
      <c r="B65" s="147" t="s">
        <v>1669</v>
      </c>
      <c r="C65" s="147" t="str">
        <f t="shared" si="0"/>
        <v xml:space="preserve"> 02209</v>
      </c>
      <c r="D65" s="4" t="str">
        <f t="shared" si="10"/>
        <v>2(XL)</v>
      </c>
      <c r="E65" s="4" t="str">
        <f>IF(D65="", "", IFERROR(VLOOKUP(D65, sizeList!A:B,2,FALSE),""))</f>
        <v>2(XL)</v>
      </c>
      <c r="F65" s="38" t="s">
        <v>1179</v>
      </c>
      <c r="G65" s="38" t="str">
        <f t="shared" si="2"/>
        <v>Casco MyStyle díszgumi</v>
      </c>
      <c r="H65" s="171" t="s">
        <v>1297</v>
      </c>
      <c r="I65" s="171" t="str">
        <f t="shared" si="3"/>
        <v>MyStyle Casco stripes lime</v>
      </c>
      <c r="J65" s="3" t="s">
        <v>1256</v>
      </c>
      <c r="K65" s="3" t="str">
        <f t="shared" si="4"/>
        <v>Casco</v>
      </c>
      <c r="L65" s="180" t="s">
        <v>867</v>
      </c>
      <c r="M65" s="180" t="str">
        <f t="shared" si="5"/>
        <v>Lovasfelszerelés</v>
      </c>
      <c r="N65" s="180" t="s">
        <v>1305</v>
      </c>
      <c r="O65" s="180" t="str">
        <f t="shared" si="6"/>
        <v>Védőfelszerelés</v>
      </c>
      <c r="P65" s="180" t="s">
        <v>1306</v>
      </c>
      <c r="Q65" s="180" t="str">
        <f t="shared" si="7"/>
        <v>Kobak</v>
      </c>
      <c r="R65" s="180" t="s">
        <v>1308</v>
      </c>
      <c r="S65" s="180" t="str">
        <f t="shared" si="8"/>
        <v>Kobak kiegészítők</v>
      </c>
      <c r="T65" s="32"/>
      <c r="U65" s="86">
        <v>4031381045744</v>
      </c>
      <c r="V65" s="202">
        <v>9.9499999999999993</v>
      </c>
      <c r="W65" s="2" t="s">
        <v>1381</v>
      </c>
      <c r="X65" s="2"/>
      <c r="Y65" s="11"/>
      <c r="Z65" s="206" t="s">
        <v>1415</v>
      </c>
      <c r="AA65" s="76" t="s">
        <v>1264</v>
      </c>
      <c r="AB65" s="80" t="str">
        <f t="shared" si="9"/>
        <v>2(XL)</v>
      </c>
      <c r="AC65" s="206" t="str">
        <f>IF(Z65="", "", IFERROR(VLOOKUP(Z65, colorList!A:B,2,FALSE),""))</f>
        <v>lime</v>
      </c>
    </row>
    <row r="66" spans="1:29" ht="60" customHeight="1" thickBot="1" x14ac:dyDescent="0.3">
      <c r="A66" s="34" t="s">
        <v>1136</v>
      </c>
      <c r="B66" s="147" t="s">
        <v>1670</v>
      </c>
      <c r="C66" s="147" t="str">
        <f t="shared" ref="C66:C129" si="11">LEFT(A66,6)</f>
        <v>022094</v>
      </c>
      <c r="D66" s="4" t="str">
        <f t="shared" ref="D66:D81" si="12">IF(ISBLANK(AA66),"",TRIM(AA66))</f>
        <v>Uni</v>
      </c>
      <c r="E66" s="4" t="str">
        <f>IF(D66="", "", IFERROR(VLOOKUP(D66, sizeList!A:B,2,FALSE),""))</f>
        <v>Uni</v>
      </c>
      <c r="F66" s="39" t="s">
        <v>1672</v>
      </c>
      <c r="G66" s="39" t="str">
        <f t="shared" ref="G66:G129" si="13">TRIM(CLEAN(SUBSTITUTE(SUBSTITUTE(F66, CHAR(13), ""), CHAR(10), " ")))</f>
        <v>Casco MyStyle Swarovski köves dísz</v>
      </c>
      <c r="H66" s="82" t="s">
        <v>1298</v>
      </c>
      <c r="I66" s="82" t="str">
        <f t="shared" ref="I66:I129" si="14">TRIM(CLEAN(SUBSTITUTE(SUBSTITUTE(H66, CHAR(13), ""), CHAR(10), " ")))</f>
        <v>MyStyle Casco stripes crystal</v>
      </c>
      <c r="J66" s="3" t="s">
        <v>1256</v>
      </c>
      <c r="K66" s="3" t="str">
        <f t="shared" ref="K66:K129" si="15">TRIM(CLEAN(SUBSTITUTE(SUBSTITUTE(J66, CHAR(13), ""), CHAR(10), " ")))</f>
        <v>Casco</v>
      </c>
      <c r="L66" s="180" t="s">
        <v>867</v>
      </c>
      <c r="M66" s="180" t="str">
        <f t="shared" ref="M66:M129" si="16">TRIM(CLEAN(SUBSTITUTE(SUBSTITUTE(L66, CHAR(13), ""), CHAR(10), " ")))</f>
        <v>Lovasfelszerelés</v>
      </c>
      <c r="N66" s="180" t="s">
        <v>1305</v>
      </c>
      <c r="O66" s="180" t="str">
        <f t="shared" ref="O66:O129" si="17">TRIM(CLEAN(SUBSTITUTE(SUBSTITUTE(N66, CHAR(13), ""), CHAR(10), " ")))</f>
        <v>Védőfelszerelés</v>
      </c>
      <c r="P66" s="180" t="s">
        <v>1306</v>
      </c>
      <c r="Q66" s="180" t="str">
        <f t="shared" ref="Q66:Q129" si="18">TRIM(CLEAN(SUBSTITUTE(SUBSTITUTE(P66, CHAR(13), ""), CHAR(10), " ")))</f>
        <v>Kobak</v>
      </c>
      <c r="R66" s="180" t="s">
        <v>1308</v>
      </c>
      <c r="S66" s="180" t="str">
        <f t="shared" ref="S66:S129" si="19">TRIM(CLEAN(SUBSTITUTE(SUBSTITUTE(R66, CHAR(13), ""), CHAR(10), " ")))</f>
        <v>Kobak kiegészítők</v>
      </c>
      <c r="T66" s="32"/>
      <c r="U66" s="87">
        <v>4031381049070</v>
      </c>
      <c r="V66" s="124">
        <v>80</v>
      </c>
      <c r="W66" s="2" t="s">
        <v>1381</v>
      </c>
      <c r="X66" s="2"/>
      <c r="Y66" s="11"/>
      <c r="Z66" s="205" t="s">
        <v>1416</v>
      </c>
      <c r="AA66" s="77" t="s">
        <v>574</v>
      </c>
      <c r="AB66" s="80" t="str">
        <f t="shared" ref="AB66:AB129" si="20">SUBSTITUTE(SUBSTITUTE(AA66,CHAR(13),""),CHAR(10),"")</f>
        <v>Uni</v>
      </c>
      <c r="AC66" s="205" t="str">
        <f>IF(Z66="", "", IFERROR(VLOOKUP(Z66, colorList!A:B,2,FALSE),""))</f>
        <v>sima</v>
      </c>
    </row>
    <row r="67" spans="1:29" ht="60" customHeight="1" thickBot="1" x14ac:dyDescent="0.3">
      <c r="A67" s="157" t="s">
        <v>1137</v>
      </c>
      <c r="B67" s="147" t="s">
        <v>1670</v>
      </c>
      <c r="C67" s="147" t="str">
        <f t="shared" si="11"/>
        <v>022096</v>
      </c>
      <c r="D67" s="4" t="str">
        <f t="shared" si="12"/>
        <v>Uni</v>
      </c>
      <c r="E67" s="4" t="str">
        <f>IF(D67="", "", IFERROR(VLOOKUP(D67, sizeList!A:B,2,FALSE),""))</f>
        <v>Uni</v>
      </c>
      <c r="F67" s="39" t="s">
        <v>1672</v>
      </c>
      <c r="G67" s="39" t="str">
        <f t="shared" si="13"/>
        <v>Casco MyStyle Swarovski köves dísz</v>
      </c>
      <c r="H67" s="174" t="s">
        <v>1299</v>
      </c>
      <c r="I67" s="174" t="str">
        <f t="shared" si="14"/>
        <v>MyStyle Casco stripes crystal vintage rose</v>
      </c>
      <c r="J67" s="3" t="s">
        <v>1256</v>
      </c>
      <c r="K67" s="3" t="str">
        <f t="shared" si="15"/>
        <v>Casco</v>
      </c>
      <c r="L67" s="180" t="s">
        <v>867</v>
      </c>
      <c r="M67" s="180" t="str">
        <f t="shared" si="16"/>
        <v>Lovasfelszerelés</v>
      </c>
      <c r="N67" s="180" t="s">
        <v>1305</v>
      </c>
      <c r="O67" s="180" t="str">
        <f t="shared" si="17"/>
        <v>Védőfelszerelés</v>
      </c>
      <c r="P67" s="180" t="s">
        <v>1306</v>
      </c>
      <c r="Q67" s="180" t="str">
        <f t="shared" si="18"/>
        <v>Kobak</v>
      </c>
      <c r="R67" s="180" t="s">
        <v>1308</v>
      </c>
      <c r="S67" s="180" t="str">
        <f t="shared" si="19"/>
        <v>Kobak kiegészítők</v>
      </c>
      <c r="T67" s="32"/>
      <c r="U67" s="92">
        <v>4031381049056</v>
      </c>
      <c r="V67" s="203">
        <v>80</v>
      </c>
      <c r="W67" s="2" t="s">
        <v>1381</v>
      </c>
      <c r="X67" s="2"/>
      <c r="Y67" s="11"/>
      <c r="Z67" s="205" t="s">
        <v>1395</v>
      </c>
      <c r="AA67" s="78" t="s">
        <v>574</v>
      </c>
      <c r="AB67" s="80" t="str">
        <f t="shared" si="20"/>
        <v>Uni</v>
      </c>
      <c r="AC67" s="205" t="str">
        <f>IF(Z67="", "", IFERROR(VLOOKUP(Z67, colorList!A:B,2,FALSE),""))</f>
        <v>rózsaszín</v>
      </c>
    </row>
    <row r="68" spans="1:29" ht="60" customHeight="1" thickBot="1" x14ac:dyDescent="0.3">
      <c r="A68" s="33" t="s">
        <v>1138</v>
      </c>
      <c r="B68" s="147" t="s">
        <v>1670</v>
      </c>
      <c r="C68" s="147" t="str">
        <f t="shared" si="11"/>
        <v>022098</v>
      </c>
      <c r="D68" s="4" t="str">
        <f t="shared" si="12"/>
        <v>Uni</v>
      </c>
      <c r="E68" s="4" t="str">
        <f>IF(D68="", "", IFERROR(VLOOKUP(D68, sizeList!A:B,2,FALSE),""))</f>
        <v>Uni</v>
      </c>
      <c r="F68" s="39" t="s">
        <v>1672</v>
      </c>
      <c r="G68" s="39" t="str">
        <f t="shared" si="13"/>
        <v>Casco MyStyle Swarovski köves dísz</v>
      </c>
      <c r="H68" s="171" t="s">
        <v>1300</v>
      </c>
      <c r="I68" s="171" t="str">
        <f t="shared" si="14"/>
        <v>MyStyle Casco Streifen crystal Aquamarine</v>
      </c>
      <c r="J68" s="3" t="s">
        <v>1256</v>
      </c>
      <c r="K68" s="3" t="str">
        <f t="shared" si="15"/>
        <v>Casco</v>
      </c>
      <c r="L68" s="180" t="s">
        <v>867</v>
      </c>
      <c r="M68" s="180" t="str">
        <f t="shared" si="16"/>
        <v>Lovasfelszerelés</v>
      </c>
      <c r="N68" s="180" t="s">
        <v>1305</v>
      </c>
      <c r="O68" s="180" t="str">
        <f t="shared" si="17"/>
        <v>Védőfelszerelés</v>
      </c>
      <c r="P68" s="180" t="s">
        <v>1306</v>
      </c>
      <c r="Q68" s="180" t="str">
        <f t="shared" si="18"/>
        <v>Kobak</v>
      </c>
      <c r="R68" s="180" t="s">
        <v>1308</v>
      </c>
      <c r="S68" s="180" t="str">
        <f t="shared" si="19"/>
        <v>Kobak kiegészítők</v>
      </c>
      <c r="T68" s="185"/>
      <c r="U68" s="86">
        <v>4031381008176</v>
      </c>
      <c r="V68" s="202">
        <v>80</v>
      </c>
      <c r="W68" s="2" t="s">
        <v>1381</v>
      </c>
      <c r="X68" s="2"/>
      <c r="Y68" s="11"/>
      <c r="Z68" s="208" t="s">
        <v>1417</v>
      </c>
      <c r="AA68" s="76" t="s">
        <v>574</v>
      </c>
      <c r="AB68" s="80" t="str">
        <f t="shared" si="20"/>
        <v>Uni</v>
      </c>
      <c r="AC68" s="208" t="str">
        <f>IF(Z68="", "", IFERROR(VLOOKUP(Z68, colorList!A:B,2,FALSE),""))</f>
        <v>tengerzöld</v>
      </c>
    </row>
    <row r="69" spans="1:29" ht="60" customHeight="1" thickBot="1" x14ac:dyDescent="0.3">
      <c r="A69" s="34" t="s">
        <v>1139</v>
      </c>
      <c r="B69" s="147" t="s">
        <v>1670</v>
      </c>
      <c r="C69" s="147" t="str">
        <f t="shared" si="11"/>
        <v>022099</v>
      </c>
      <c r="D69" s="4" t="str">
        <f t="shared" si="12"/>
        <v>Uni</v>
      </c>
      <c r="E69" s="4" t="str">
        <f>IF(D69="", "", IFERROR(VLOOKUP(D69, sizeList!A:B,2,FALSE),""))</f>
        <v>Uni</v>
      </c>
      <c r="F69" s="39" t="s">
        <v>1672</v>
      </c>
      <c r="G69" s="39" t="str">
        <f t="shared" si="13"/>
        <v>Casco MyStyle Swarovski köves dísz</v>
      </c>
      <c r="H69" s="82" t="s">
        <v>1301</v>
      </c>
      <c r="I69" s="82" t="str">
        <f t="shared" si="14"/>
        <v>MyStyle Casco Streifen crystal Denim Blue</v>
      </c>
      <c r="J69" s="3" t="s">
        <v>1256</v>
      </c>
      <c r="K69" s="3" t="str">
        <f t="shared" si="15"/>
        <v>Casco</v>
      </c>
      <c r="L69" s="180" t="s">
        <v>867</v>
      </c>
      <c r="M69" s="180" t="str">
        <f t="shared" si="16"/>
        <v>Lovasfelszerelés</v>
      </c>
      <c r="N69" s="180" t="s">
        <v>1305</v>
      </c>
      <c r="O69" s="180" t="str">
        <f t="shared" si="17"/>
        <v>Védőfelszerelés</v>
      </c>
      <c r="P69" s="180" t="s">
        <v>1306</v>
      </c>
      <c r="Q69" s="180" t="str">
        <f t="shared" si="18"/>
        <v>Kobak</v>
      </c>
      <c r="R69" s="180" t="s">
        <v>1308</v>
      </c>
      <c r="S69" s="180" t="str">
        <f t="shared" si="19"/>
        <v>Kobak kiegészítők</v>
      </c>
      <c r="T69" s="185"/>
      <c r="U69" s="87">
        <v>4031381008183</v>
      </c>
      <c r="V69" s="124">
        <v>80</v>
      </c>
      <c r="W69" s="2" t="s">
        <v>1381</v>
      </c>
      <c r="X69" s="2"/>
      <c r="Y69" s="11"/>
      <c r="Z69" s="138" t="s">
        <v>115</v>
      </c>
      <c r="AA69" s="77" t="s">
        <v>574</v>
      </c>
      <c r="AB69" s="80" t="str">
        <f t="shared" si="20"/>
        <v>Uni</v>
      </c>
      <c r="AC69" s="138" t="str">
        <f>IF(Z69="", "", IFERROR(VLOOKUP(Z69, colorList!A:B,2,FALSE),""))</f>
        <v>kék</v>
      </c>
    </row>
    <row r="70" spans="1:29" ht="60" customHeight="1" thickBot="1" x14ac:dyDescent="0.3">
      <c r="A70" s="157" t="s">
        <v>1140</v>
      </c>
      <c r="B70" s="147" t="s">
        <v>1670</v>
      </c>
      <c r="C70" s="147" t="str">
        <f t="shared" si="11"/>
        <v>022090</v>
      </c>
      <c r="D70" s="4" t="str">
        <f t="shared" si="12"/>
        <v>Uni</v>
      </c>
      <c r="E70" s="4" t="str">
        <f>IF(D70="", "", IFERROR(VLOOKUP(D70, sizeList!A:B,2,FALSE),""))</f>
        <v>Uni</v>
      </c>
      <c r="F70" s="39" t="s">
        <v>1672</v>
      </c>
      <c r="G70" s="39" t="str">
        <f t="shared" si="13"/>
        <v>Casco MyStyle Swarovski köves dísz</v>
      </c>
      <c r="H70" s="174" t="s">
        <v>1302</v>
      </c>
      <c r="I70" s="174" t="str">
        <f t="shared" si="14"/>
        <v>MyStyle Casco Streifen crystal Siam</v>
      </c>
      <c r="J70" s="3" t="s">
        <v>1256</v>
      </c>
      <c r="K70" s="3" t="str">
        <f t="shared" si="15"/>
        <v>Casco</v>
      </c>
      <c r="L70" s="180" t="s">
        <v>867</v>
      </c>
      <c r="M70" s="180" t="str">
        <f t="shared" si="16"/>
        <v>Lovasfelszerelés</v>
      </c>
      <c r="N70" s="180" t="s">
        <v>1305</v>
      </c>
      <c r="O70" s="180" t="str">
        <f t="shared" si="17"/>
        <v>Védőfelszerelés</v>
      </c>
      <c r="P70" s="180" t="s">
        <v>1306</v>
      </c>
      <c r="Q70" s="180" t="str">
        <f t="shared" si="18"/>
        <v>Kobak</v>
      </c>
      <c r="R70" s="180" t="s">
        <v>1308</v>
      </c>
      <c r="S70" s="180" t="str">
        <f t="shared" si="19"/>
        <v>Kobak kiegészítők</v>
      </c>
      <c r="T70" s="185"/>
      <c r="U70" s="92">
        <v>4031381008190</v>
      </c>
      <c r="V70" s="203">
        <v>80</v>
      </c>
      <c r="W70" s="2" t="s">
        <v>1381</v>
      </c>
      <c r="X70" s="2"/>
      <c r="Y70" s="11"/>
      <c r="Z70" s="210" t="s">
        <v>1414</v>
      </c>
      <c r="AA70" s="78" t="s">
        <v>574</v>
      </c>
      <c r="AB70" s="80" t="str">
        <f t="shared" si="20"/>
        <v>Uni</v>
      </c>
      <c r="AC70" s="210" t="str">
        <f>IF(Z70="", "", IFERROR(VLOOKUP(Z70, colorList!A:B,2,FALSE),""))</f>
        <v>piros</v>
      </c>
    </row>
    <row r="71" spans="1:29" ht="60" customHeight="1" thickBot="1" x14ac:dyDescent="0.3">
      <c r="A71" s="33" t="s">
        <v>1141</v>
      </c>
      <c r="B71" s="147" t="s">
        <v>1670</v>
      </c>
      <c r="C71" s="147" t="str">
        <f t="shared" si="11"/>
        <v>022093</v>
      </c>
      <c r="D71" s="4" t="str">
        <f t="shared" si="12"/>
        <v>Uni</v>
      </c>
      <c r="E71" s="4" t="str">
        <f>IF(D71="", "", IFERROR(VLOOKUP(D71, sizeList!A:B,2,FALSE),""))</f>
        <v>Uni</v>
      </c>
      <c r="F71" s="39" t="s">
        <v>1672</v>
      </c>
      <c r="G71" s="39" t="str">
        <f t="shared" si="13"/>
        <v>Casco MyStyle Swarovski köves dísz</v>
      </c>
      <c r="H71" s="171" t="s">
        <v>1303</v>
      </c>
      <c r="I71" s="171" t="str">
        <f t="shared" si="14"/>
        <v>MyStyle Casco Streifen crystal LightColoradoTopaz</v>
      </c>
      <c r="J71" s="3" t="s">
        <v>1256</v>
      </c>
      <c r="K71" s="3" t="str">
        <f t="shared" si="15"/>
        <v>Casco</v>
      </c>
      <c r="L71" s="180" t="s">
        <v>867</v>
      </c>
      <c r="M71" s="180" t="str">
        <f t="shared" si="16"/>
        <v>Lovasfelszerelés</v>
      </c>
      <c r="N71" s="180" t="s">
        <v>1305</v>
      </c>
      <c r="O71" s="180" t="str">
        <f t="shared" si="17"/>
        <v>Védőfelszerelés</v>
      </c>
      <c r="P71" s="180" t="s">
        <v>1306</v>
      </c>
      <c r="Q71" s="180" t="str">
        <f t="shared" si="18"/>
        <v>Kobak</v>
      </c>
      <c r="R71" s="180" t="s">
        <v>1308</v>
      </c>
      <c r="S71" s="180" t="str">
        <f t="shared" si="19"/>
        <v>Kobak kiegészítők</v>
      </c>
      <c r="T71" s="32"/>
      <c r="U71" s="92">
        <v>4031381008206</v>
      </c>
      <c r="V71" s="202">
        <v>80</v>
      </c>
      <c r="W71" s="2" t="s">
        <v>1381</v>
      </c>
      <c r="X71" s="2"/>
      <c r="Y71" s="11"/>
      <c r="Z71" s="205" t="s">
        <v>1418</v>
      </c>
      <c r="AA71" s="76" t="s">
        <v>574</v>
      </c>
      <c r="AB71" s="80" t="str">
        <f t="shared" si="20"/>
        <v>Uni</v>
      </c>
      <c r="AC71" s="205" t="str">
        <f>IF(Z71="", "", IFERROR(VLOOKUP(Z71, colorList!A:B,2,FALSE),""))</f>
        <v>light coclorado</v>
      </c>
    </row>
    <row r="72" spans="1:29" ht="60" customHeight="1" thickBot="1" x14ac:dyDescent="0.3">
      <c r="A72" s="163">
        <v>220971</v>
      </c>
      <c r="B72" s="147" t="s">
        <v>1670</v>
      </c>
      <c r="C72" s="139" t="str">
        <f t="shared" si="11"/>
        <v>220971</v>
      </c>
      <c r="D72" s="4" t="str">
        <f t="shared" si="12"/>
        <v>Uni</v>
      </c>
      <c r="E72" s="4" t="str">
        <f>IF(D72="", "", IFERROR(VLOOKUP(D72, sizeList!A:B,2,FALSE),""))</f>
        <v>Uni</v>
      </c>
      <c r="F72" s="39" t="s">
        <v>1672</v>
      </c>
      <c r="G72" s="39" t="str">
        <f t="shared" si="13"/>
        <v>Casco MyStyle Swarovski köves dísz</v>
      </c>
      <c r="H72" s="82" t="s">
        <v>1304</v>
      </c>
      <c r="I72" s="82" t="str">
        <f t="shared" si="14"/>
        <v>MyStyle Casco Streifen crystal SCHWARZ-CHROME</v>
      </c>
      <c r="J72" s="3" t="s">
        <v>1256</v>
      </c>
      <c r="K72" s="3" t="str">
        <f t="shared" si="15"/>
        <v>Casco</v>
      </c>
      <c r="L72" s="180" t="s">
        <v>867</v>
      </c>
      <c r="M72" s="180" t="str">
        <f t="shared" si="16"/>
        <v>Lovasfelszerelés</v>
      </c>
      <c r="N72" s="180" t="s">
        <v>1305</v>
      </c>
      <c r="O72" s="180" t="str">
        <f t="shared" si="17"/>
        <v>Védőfelszerelés</v>
      </c>
      <c r="P72" s="180" t="s">
        <v>1306</v>
      </c>
      <c r="Q72" s="180" t="str">
        <f t="shared" si="18"/>
        <v>Kobak</v>
      </c>
      <c r="R72" s="180" t="s">
        <v>1308</v>
      </c>
      <c r="S72" s="180" t="str">
        <f t="shared" si="19"/>
        <v>Kobak kiegészítők</v>
      </c>
      <c r="T72" s="32"/>
      <c r="U72" s="92" t="s">
        <v>1384</v>
      </c>
      <c r="V72" s="124">
        <v>80</v>
      </c>
      <c r="W72" s="2" t="s">
        <v>1381</v>
      </c>
      <c r="X72" s="2"/>
      <c r="Y72" s="11"/>
      <c r="Z72" s="211" t="s">
        <v>110</v>
      </c>
      <c r="AA72" s="77" t="s">
        <v>574</v>
      </c>
      <c r="AB72" s="80" t="str">
        <f t="shared" si="20"/>
        <v>Uni</v>
      </c>
      <c r="AC72" s="211" t="str">
        <f>IF(Z72="", "", IFERROR(VLOOKUP(Z72, colorList!A:B,2,FALSE),""))</f>
        <v>fekete</v>
      </c>
    </row>
    <row r="73" spans="1:29" ht="60" customHeight="1" thickBot="1" x14ac:dyDescent="0.3">
      <c r="A73" s="27" t="s">
        <v>933</v>
      </c>
      <c r="B73" s="149" t="s">
        <v>1659</v>
      </c>
      <c r="C73" s="149" t="str">
        <f t="shared" si="11"/>
        <v>024038</v>
      </c>
      <c r="D73" s="4" t="str">
        <f t="shared" si="12"/>
        <v>S (52-54cm)</v>
      </c>
      <c r="E73" s="4" t="str">
        <f>IF(D73="", "", IFERROR(VLOOKUP(D73, sizeList!A:B,2,FALSE),""))</f>
        <v>S (52-54cm)</v>
      </c>
      <c r="F73" s="46" t="s">
        <v>1149</v>
      </c>
      <c r="G73" s="46" t="str">
        <f t="shared" si="13"/>
        <v>Casco Champ 3 téli bélés</v>
      </c>
      <c r="H73" s="59" t="s">
        <v>1202</v>
      </c>
      <c r="I73" s="59" t="str">
        <f t="shared" si="14"/>
        <v>Winterset Champ-3</v>
      </c>
      <c r="J73" s="3" t="s">
        <v>1256</v>
      </c>
      <c r="K73" s="3" t="str">
        <f t="shared" si="15"/>
        <v>Casco</v>
      </c>
      <c r="L73" s="83" t="s">
        <v>867</v>
      </c>
      <c r="M73" s="83" t="str">
        <f t="shared" si="16"/>
        <v>Lovasfelszerelés</v>
      </c>
      <c r="N73" s="83" t="s">
        <v>1305</v>
      </c>
      <c r="O73" s="83" t="str">
        <f t="shared" si="17"/>
        <v>Védőfelszerelés</v>
      </c>
      <c r="P73" s="83" t="s">
        <v>1306</v>
      </c>
      <c r="Q73" s="83" t="str">
        <f t="shared" si="18"/>
        <v>Kobak</v>
      </c>
      <c r="R73" s="83" t="s">
        <v>1308</v>
      </c>
      <c r="S73" s="83" t="str">
        <f t="shared" si="19"/>
        <v>Kobak kiegészítők</v>
      </c>
      <c r="T73" s="145" t="s">
        <v>1430</v>
      </c>
      <c r="U73" s="92">
        <v>4031381406323</v>
      </c>
      <c r="V73" s="114">
        <v>24.95</v>
      </c>
      <c r="W73" s="2" t="s">
        <v>1381</v>
      </c>
      <c r="X73" s="2"/>
      <c r="Y73" s="11"/>
      <c r="Z73" s="126"/>
      <c r="AA73" s="65" t="s">
        <v>564</v>
      </c>
      <c r="AB73" s="140" t="str">
        <f t="shared" si="20"/>
        <v>S (52-54cm)</v>
      </c>
      <c r="AC73" s="126" t="str">
        <f>IF(Z73="", "", IFERROR(VLOOKUP(Z73, colorList!A:B,2,FALSE),""))</f>
        <v/>
      </c>
    </row>
    <row r="74" spans="1:29" ht="60" customHeight="1" thickBot="1" x14ac:dyDescent="0.3">
      <c r="A74" s="27" t="s">
        <v>934</v>
      </c>
      <c r="B74" s="149" t="s">
        <v>1659</v>
      </c>
      <c r="C74" s="149" t="str">
        <f t="shared" si="11"/>
        <v>024038</v>
      </c>
      <c r="D74" s="4" t="str">
        <f t="shared" si="12"/>
        <v>M(54-58 cm)</v>
      </c>
      <c r="E74" s="4" t="str">
        <f>IF(D74="", "", IFERROR(VLOOKUP(D74, sizeList!A:B,2,FALSE),""))</f>
        <v>M(54-58 cm)</v>
      </c>
      <c r="F74" s="46" t="s">
        <v>1149</v>
      </c>
      <c r="G74" s="46" t="str">
        <f t="shared" si="13"/>
        <v>Casco Champ 3 téli bélés</v>
      </c>
      <c r="H74" s="59" t="s">
        <v>1203</v>
      </c>
      <c r="I74" s="59" t="str">
        <f t="shared" si="14"/>
        <v>Winterset Champ-4</v>
      </c>
      <c r="J74" s="3" t="s">
        <v>1256</v>
      </c>
      <c r="K74" s="3" t="str">
        <f t="shared" si="15"/>
        <v>Casco</v>
      </c>
      <c r="L74" s="83" t="s">
        <v>867</v>
      </c>
      <c r="M74" s="83" t="str">
        <f t="shared" si="16"/>
        <v>Lovasfelszerelés</v>
      </c>
      <c r="N74" s="83" t="s">
        <v>1305</v>
      </c>
      <c r="O74" s="83" t="str">
        <f t="shared" si="17"/>
        <v>Védőfelszerelés</v>
      </c>
      <c r="P74" s="83" t="s">
        <v>1306</v>
      </c>
      <c r="Q74" s="83" t="str">
        <f t="shared" si="18"/>
        <v>Kobak</v>
      </c>
      <c r="R74" s="83" t="s">
        <v>1308</v>
      </c>
      <c r="S74" s="83" t="str">
        <f t="shared" si="19"/>
        <v>Kobak kiegészítők</v>
      </c>
      <c r="T74" s="145" t="s">
        <v>1431</v>
      </c>
      <c r="U74" s="92">
        <v>4031381406330</v>
      </c>
      <c r="V74" s="114">
        <v>24.95</v>
      </c>
      <c r="W74" s="2" t="s">
        <v>1381</v>
      </c>
      <c r="X74" s="2"/>
      <c r="Y74" s="11"/>
      <c r="Z74" s="128"/>
      <c r="AA74" s="65" t="s">
        <v>565</v>
      </c>
      <c r="AB74" s="140" t="str">
        <f t="shared" si="20"/>
        <v>M(54-58 cm)</v>
      </c>
      <c r="AC74" s="128" t="str">
        <f>IF(Z74="", "", IFERROR(VLOOKUP(Z74, colorList!A:B,2,FALSE),""))</f>
        <v/>
      </c>
    </row>
    <row r="75" spans="1:29" ht="60" customHeight="1" thickBot="1" x14ac:dyDescent="0.3">
      <c r="A75" s="27" t="s">
        <v>935</v>
      </c>
      <c r="B75" s="149" t="s">
        <v>1659</v>
      </c>
      <c r="C75" s="149" t="str">
        <f t="shared" si="11"/>
        <v>024038</v>
      </c>
      <c r="D75" s="4" t="str">
        <f t="shared" si="12"/>
        <v>L(58-62 cm)</v>
      </c>
      <c r="E75" s="4" t="str">
        <f>IF(D75="", "", IFERROR(VLOOKUP(D75, sizeList!A:B,2,FALSE),""))</f>
        <v>L(58-62 cm)</v>
      </c>
      <c r="F75" s="46" t="s">
        <v>1149</v>
      </c>
      <c r="G75" s="46" t="str">
        <f t="shared" si="13"/>
        <v>Casco Champ 3 téli bélés</v>
      </c>
      <c r="H75" s="59" t="s">
        <v>1204</v>
      </c>
      <c r="I75" s="59" t="str">
        <f t="shared" si="14"/>
        <v>Winterset Champ-5</v>
      </c>
      <c r="J75" s="3" t="s">
        <v>1256</v>
      </c>
      <c r="K75" s="3" t="str">
        <f t="shared" si="15"/>
        <v>Casco</v>
      </c>
      <c r="L75" s="83" t="s">
        <v>867</v>
      </c>
      <c r="M75" s="83" t="str">
        <f t="shared" si="16"/>
        <v>Lovasfelszerelés</v>
      </c>
      <c r="N75" s="83" t="s">
        <v>1305</v>
      </c>
      <c r="O75" s="83" t="str">
        <f t="shared" si="17"/>
        <v>Védőfelszerelés</v>
      </c>
      <c r="P75" s="83" t="s">
        <v>1306</v>
      </c>
      <c r="Q75" s="83" t="str">
        <f t="shared" si="18"/>
        <v>Kobak</v>
      </c>
      <c r="R75" s="83" t="s">
        <v>1308</v>
      </c>
      <c r="S75" s="83" t="str">
        <f t="shared" si="19"/>
        <v>Kobak kiegészítők</v>
      </c>
      <c r="T75" s="145" t="s">
        <v>1432</v>
      </c>
      <c r="U75" s="92">
        <v>4031381406347</v>
      </c>
      <c r="V75" s="114">
        <v>24.95</v>
      </c>
      <c r="W75" s="2" t="s">
        <v>1381</v>
      </c>
      <c r="X75" s="2"/>
      <c r="Y75" s="11"/>
      <c r="Z75" s="128"/>
      <c r="AA75" s="65" t="s">
        <v>1421</v>
      </c>
      <c r="AB75" s="140" t="str">
        <f t="shared" si="20"/>
        <v>L(58-62 cm)</v>
      </c>
      <c r="AC75" s="128" t="str">
        <f>IF(Z75="", "", IFERROR(VLOOKUP(Z75, colorList!A:B,2,FALSE),""))</f>
        <v/>
      </c>
    </row>
    <row r="76" spans="1:29" ht="60" customHeight="1" thickBot="1" x14ac:dyDescent="0.3">
      <c r="A76" s="159" t="s">
        <v>1012</v>
      </c>
      <c r="B76" s="150" t="s">
        <v>1663</v>
      </c>
      <c r="C76" s="150" t="str">
        <f t="shared" si="11"/>
        <v>024039</v>
      </c>
      <c r="D76" s="4" t="str">
        <f t="shared" si="12"/>
        <v>XS-S</v>
      </c>
      <c r="E76" s="4" t="str">
        <f>IF(D76="", "", IFERROR(VLOOKUP(D76, sizeList!A:B,2,FALSE),""))</f>
        <v>XS-S</v>
      </c>
      <c r="F76" s="49" t="s">
        <v>1157</v>
      </c>
      <c r="G76" s="49" t="str">
        <f t="shared" si="13"/>
        <v>Casco Mistrall 2 téli bélés</v>
      </c>
      <c r="H76" s="59" t="s">
        <v>1227</v>
      </c>
      <c r="I76" s="59" t="str">
        <f t="shared" si="14"/>
        <v>Winterset Mistrall-2 manuf. until 08/2019</v>
      </c>
      <c r="J76" s="3" t="s">
        <v>1256</v>
      </c>
      <c r="K76" s="3" t="str">
        <f t="shared" si="15"/>
        <v>Casco</v>
      </c>
      <c r="L76" s="83" t="s">
        <v>867</v>
      </c>
      <c r="M76" s="83" t="str">
        <f t="shared" si="16"/>
        <v>Lovasfelszerelés</v>
      </c>
      <c r="N76" s="83" t="s">
        <v>1305</v>
      </c>
      <c r="O76" s="83" t="str">
        <f t="shared" si="17"/>
        <v>Védőfelszerelés</v>
      </c>
      <c r="P76" s="83" t="s">
        <v>1306</v>
      </c>
      <c r="Q76" s="83" t="str">
        <f t="shared" si="18"/>
        <v>Kobak</v>
      </c>
      <c r="R76" s="83" t="s">
        <v>1308</v>
      </c>
      <c r="S76" s="83" t="str">
        <f t="shared" si="19"/>
        <v>Kobak kiegészítők</v>
      </c>
      <c r="T76" s="145" t="s">
        <v>1433</v>
      </c>
      <c r="U76" s="107">
        <v>4031381045555</v>
      </c>
      <c r="V76" s="114">
        <v>29.95</v>
      </c>
      <c r="W76" s="2" t="s">
        <v>1381</v>
      </c>
      <c r="X76" s="2"/>
      <c r="Y76" s="11"/>
      <c r="Z76" s="128"/>
      <c r="AA76" s="59" t="s">
        <v>571</v>
      </c>
      <c r="AB76" s="141" t="str">
        <f t="shared" si="20"/>
        <v>XS-S</v>
      </c>
      <c r="AC76" s="128" t="str">
        <f>IF(Z76="", "", IFERROR(VLOOKUP(Z76, colorList!A:B,2,FALSE),""))</f>
        <v/>
      </c>
    </row>
    <row r="77" spans="1:29" ht="60" customHeight="1" thickBot="1" x14ac:dyDescent="0.3">
      <c r="A77" s="159" t="s">
        <v>1013</v>
      </c>
      <c r="B77" s="150" t="s">
        <v>1663</v>
      </c>
      <c r="C77" s="150" t="str">
        <f t="shared" si="11"/>
        <v>024039</v>
      </c>
      <c r="D77" s="4" t="str">
        <f t="shared" si="12"/>
        <v>S-M</v>
      </c>
      <c r="E77" s="4" t="str">
        <f>IF(D77="", "", IFERROR(VLOOKUP(D77, sizeList!A:B,2,FALSE),""))</f>
        <v>S-M</v>
      </c>
      <c r="F77" s="49" t="s">
        <v>1157</v>
      </c>
      <c r="G77" s="49" t="str">
        <f t="shared" si="13"/>
        <v>Casco Mistrall 2 téli bélés</v>
      </c>
      <c r="H77" s="59" t="s">
        <v>1227</v>
      </c>
      <c r="I77" s="59" t="str">
        <f t="shared" si="14"/>
        <v>Winterset Mistrall-2 manuf. until 08/2019</v>
      </c>
      <c r="J77" s="3" t="s">
        <v>1256</v>
      </c>
      <c r="K77" s="3" t="str">
        <f t="shared" si="15"/>
        <v>Casco</v>
      </c>
      <c r="L77" s="83" t="s">
        <v>867</v>
      </c>
      <c r="M77" s="83" t="str">
        <f t="shared" si="16"/>
        <v>Lovasfelszerelés</v>
      </c>
      <c r="N77" s="83" t="s">
        <v>1305</v>
      </c>
      <c r="O77" s="83" t="str">
        <f t="shared" si="17"/>
        <v>Védőfelszerelés</v>
      </c>
      <c r="P77" s="83" t="s">
        <v>1306</v>
      </c>
      <c r="Q77" s="83" t="str">
        <f t="shared" si="18"/>
        <v>Kobak</v>
      </c>
      <c r="R77" s="83" t="s">
        <v>1308</v>
      </c>
      <c r="S77" s="83" t="str">
        <f t="shared" si="19"/>
        <v>Kobak kiegészítők</v>
      </c>
      <c r="T77" s="145" t="s">
        <v>1433</v>
      </c>
      <c r="U77" s="107">
        <v>4031381045562</v>
      </c>
      <c r="V77" s="114">
        <v>29.95</v>
      </c>
      <c r="W77" s="2" t="s">
        <v>1381</v>
      </c>
      <c r="X77" s="2"/>
      <c r="Y77" s="11"/>
      <c r="Z77" s="127"/>
      <c r="AA77" s="59" t="s">
        <v>572</v>
      </c>
      <c r="AB77" s="141" t="str">
        <f t="shared" si="20"/>
        <v>S-M</v>
      </c>
      <c r="AC77" s="127" t="str">
        <f>IF(Z77="", "", IFERROR(VLOOKUP(Z77, colorList!A:B,2,FALSE),""))</f>
        <v/>
      </c>
    </row>
    <row r="78" spans="1:29" ht="60" customHeight="1" thickBot="1" x14ac:dyDescent="0.3">
      <c r="A78" s="159" t="s">
        <v>1014</v>
      </c>
      <c r="B78" s="150" t="s">
        <v>1663</v>
      </c>
      <c r="C78" s="150" t="str">
        <f t="shared" si="11"/>
        <v>024039</v>
      </c>
      <c r="D78" s="4" t="str">
        <f t="shared" si="12"/>
        <v>M-L</v>
      </c>
      <c r="E78" s="4" t="str">
        <f>IF(D78="", "", IFERROR(VLOOKUP(D78, sizeList!A:B,2,FALSE),""))</f>
        <v>M-L</v>
      </c>
      <c r="F78" s="49" t="s">
        <v>1157</v>
      </c>
      <c r="G78" s="49" t="str">
        <f t="shared" si="13"/>
        <v>Casco Mistrall 2 téli bélés</v>
      </c>
      <c r="H78" s="59" t="s">
        <v>1227</v>
      </c>
      <c r="I78" s="59" t="str">
        <f t="shared" si="14"/>
        <v>Winterset Mistrall-2 manuf. until 08/2019</v>
      </c>
      <c r="J78" s="3" t="s">
        <v>1256</v>
      </c>
      <c r="K78" s="3" t="str">
        <f t="shared" si="15"/>
        <v>Casco</v>
      </c>
      <c r="L78" s="83" t="s">
        <v>867</v>
      </c>
      <c r="M78" s="83" t="str">
        <f t="shared" si="16"/>
        <v>Lovasfelszerelés</v>
      </c>
      <c r="N78" s="83" t="s">
        <v>1305</v>
      </c>
      <c r="O78" s="83" t="str">
        <f t="shared" si="17"/>
        <v>Védőfelszerelés</v>
      </c>
      <c r="P78" s="83" t="s">
        <v>1306</v>
      </c>
      <c r="Q78" s="83" t="str">
        <f t="shared" si="18"/>
        <v>Kobak</v>
      </c>
      <c r="R78" s="83" t="s">
        <v>1308</v>
      </c>
      <c r="S78" s="83" t="str">
        <f t="shared" si="19"/>
        <v>Kobak kiegészítők</v>
      </c>
      <c r="T78" s="145" t="s">
        <v>1433</v>
      </c>
      <c r="U78" s="107">
        <v>4031381045579</v>
      </c>
      <c r="V78" s="114">
        <v>29.95</v>
      </c>
      <c r="W78" s="2" t="s">
        <v>1381</v>
      </c>
      <c r="X78" s="2"/>
      <c r="Y78" s="11"/>
      <c r="Z78" s="127"/>
      <c r="AA78" s="59" t="s">
        <v>1258</v>
      </c>
      <c r="AB78" s="141" t="str">
        <f t="shared" si="20"/>
        <v>M-L</v>
      </c>
      <c r="AC78" s="127" t="str">
        <f>IF(Z78="", "", IFERROR(VLOOKUP(Z78, colorList!A:B,2,FALSE),""))</f>
        <v/>
      </c>
    </row>
    <row r="79" spans="1:29" ht="60" customHeight="1" thickBot="1" x14ac:dyDescent="0.3">
      <c r="A79" s="159" t="s">
        <v>1015</v>
      </c>
      <c r="B79" s="150" t="s">
        <v>1663</v>
      </c>
      <c r="C79" s="150" t="str">
        <f t="shared" si="11"/>
        <v>024039</v>
      </c>
      <c r="D79" s="4" t="str">
        <f t="shared" si="12"/>
        <v>L-XL</v>
      </c>
      <c r="E79" s="4" t="str">
        <f>IF(D79="", "", IFERROR(VLOOKUP(D79, sizeList!A:B,2,FALSE),""))</f>
        <v>L-XL</v>
      </c>
      <c r="F79" s="49" t="s">
        <v>1157</v>
      </c>
      <c r="G79" s="49" t="str">
        <f t="shared" si="13"/>
        <v>Casco Mistrall 2 téli bélés</v>
      </c>
      <c r="H79" s="59" t="s">
        <v>1227</v>
      </c>
      <c r="I79" s="59" t="str">
        <f t="shared" si="14"/>
        <v>Winterset Mistrall-2 manuf. until 08/2019</v>
      </c>
      <c r="J79" s="3" t="s">
        <v>1256</v>
      </c>
      <c r="K79" s="3" t="str">
        <f t="shared" si="15"/>
        <v>Casco</v>
      </c>
      <c r="L79" s="83" t="s">
        <v>867</v>
      </c>
      <c r="M79" s="83" t="str">
        <f t="shared" si="16"/>
        <v>Lovasfelszerelés</v>
      </c>
      <c r="N79" s="83" t="s">
        <v>1305</v>
      </c>
      <c r="O79" s="83" t="str">
        <f t="shared" si="17"/>
        <v>Védőfelszerelés</v>
      </c>
      <c r="P79" s="83" t="s">
        <v>1306</v>
      </c>
      <c r="Q79" s="83" t="str">
        <f t="shared" si="18"/>
        <v>Kobak</v>
      </c>
      <c r="R79" s="83" t="s">
        <v>1308</v>
      </c>
      <c r="S79" s="83" t="str">
        <f t="shared" si="19"/>
        <v>Kobak kiegészítők</v>
      </c>
      <c r="T79" s="145" t="s">
        <v>1434</v>
      </c>
      <c r="U79" s="107">
        <v>4031381045586</v>
      </c>
      <c r="V79" s="114">
        <v>29.95</v>
      </c>
      <c r="W79" s="2" t="s">
        <v>1381</v>
      </c>
      <c r="X79" s="2"/>
      <c r="Y79" s="11"/>
      <c r="Z79" s="127"/>
      <c r="AA79" s="59" t="s">
        <v>1259</v>
      </c>
      <c r="AB79" s="141" t="str">
        <f t="shared" si="20"/>
        <v>L-XL</v>
      </c>
      <c r="AC79" s="127" t="str">
        <f>IF(Z79="", "", IFERROR(VLOOKUP(Z79, colorList!A:B,2,FALSE),""))</f>
        <v/>
      </c>
    </row>
    <row r="80" spans="1:29" ht="60" customHeight="1" thickBot="1" x14ac:dyDescent="0.3">
      <c r="A80" s="159" t="s">
        <v>1016</v>
      </c>
      <c r="B80" s="150" t="s">
        <v>1663</v>
      </c>
      <c r="C80" s="150" t="str">
        <f t="shared" si="11"/>
        <v>024049</v>
      </c>
      <c r="D80" s="4" t="str">
        <f t="shared" si="12"/>
        <v>XS-L</v>
      </c>
      <c r="E80" s="4" t="str">
        <f>IF(D80="", "", IFERROR(VLOOKUP(D80, sizeList!A:B,2,FALSE),""))</f>
        <v>XS-L</v>
      </c>
      <c r="F80" s="49" t="s">
        <v>1157</v>
      </c>
      <c r="G80" s="49" t="str">
        <f t="shared" si="13"/>
        <v>Casco Mistrall 2 téli bélés</v>
      </c>
      <c r="H80" s="59" t="s">
        <v>1228</v>
      </c>
      <c r="I80" s="59" t="str">
        <f t="shared" si="14"/>
        <v>Winterset Mistrall-2 manuf. from 08/2019</v>
      </c>
      <c r="J80" s="3" t="s">
        <v>1256</v>
      </c>
      <c r="K80" s="3" t="str">
        <f t="shared" si="15"/>
        <v>Casco</v>
      </c>
      <c r="L80" s="83" t="s">
        <v>867</v>
      </c>
      <c r="M80" s="83" t="str">
        <f t="shared" si="16"/>
        <v>Lovasfelszerelés</v>
      </c>
      <c r="N80" s="83" t="s">
        <v>1305</v>
      </c>
      <c r="O80" s="83" t="str">
        <f t="shared" si="17"/>
        <v>Védőfelszerelés</v>
      </c>
      <c r="P80" s="83" t="s">
        <v>1306</v>
      </c>
      <c r="Q80" s="83" t="str">
        <f t="shared" si="18"/>
        <v>Kobak</v>
      </c>
      <c r="R80" s="83" t="s">
        <v>1308</v>
      </c>
      <c r="S80" s="83" t="str">
        <f t="shared" si="19"/>
        <v>Kobak kiegészítők</v>
      </c>
      <c r="T80" s="145" t="s">
        <v>1434</v>
      </c>
      <c r="U80" s="107">
        <v>4031381002075</v>
      </c>
      <c r="V80" s="114">
        <v>29.95</v>
      </c>
      <c r="W80" s="2" t="s">
        <v>1381</v>
      </c>
      <c r="X80" s="2"/>
      <c r="Y80" s="11"/>
      <c r="Z80" s="127"/>
      <c r="AA80" s="59" t="s">
        <v>573</v>
      </c>
      <c r="AB80" s="141" t="str">
        <f t="shared" si="20"/>
        <v>XS-L</v>
      </c>
      <c r="AC80" s="127" t="str">
        <f>IF(Z80="", "", IFERROR(VLOOKUP(Z80, colorList!A:B,2,FALSE),""))</f>
        <v/>
      </c>
    </row>
    <row r="81" spans="1:29" ht="60" customHeight="1" thickBot="1" x14ac:dyDescent="0.3">
      <c r="A81" s="159" t="s">
        <v>1017</v>
      </c>
      <c r="B81" s="150" t="s">
        <v>1663</v>
      </c>
      <c r="C81" s="150" t="str">
        <f t="shared" si="11"/>
        <v>024049</v>
      </c>
      <c r="D81" s="4" t="str">
        <f t="shared" si="12"/>
        <v>XL</v>
      </c>
      <c r="E81" s="4" t="str">
        <f>IF(D81="", "", IFERROR(VLOOKUP(D81, sizeList!A:B,2,FALSE),""))</f>
        <v>XL</v>
      </c>
      <c r="F81" s="49" t="s">
        <v>1157</v>
      </c>
      <c r="G81" s="49" t="str">
        <f t="shared" si="13"/>
        <v>Casco Mistrall 2 téli bélés</v>
      </c>
      <c r="H81" s="59" t="s">
        <v>1228</v>
      </c>
      <c r="I81" s="59" t="str">
        <f t="shared" si="14"/>
        <v>Winterset Mistrall-2 manuf. from 08/2019</v>
      </c>
      <c r="J81" s="3" t="s">
        <v>1256</v>
      </c>
      <c r="K81" s="3" t="str">
        <f t="shared" si="15"/>
        <v>Casco</v>
      </c>
      <c r="L81" s="83" t="s">
        <v>867</v>
      </c>
      <c r="M81" s="83" t="str">
        <f t="shared" si="16"/>
        <v>Lovasfelszerelés</v>
      </c>
      <c r="N81" s="83" t="s">
        <v>1305</v>
      </c>
      <c r="O81" s="83" t="str">
        <f t="shared" si="17"/>
        <v>Védőfelszerelés</v>
      </c>
      <c r="P81" s="83" t="s">
        <v>1306</v>
      </c>
      <c r="Q81" s="83" t="str">
        <f t="shared" si="18"/>
        <v>Kobak</v>
      </c>
      <c r="R81" s="83" t="s">
        <v>1308</v>
      </c>
      <c r="S81" s="83" t="str">
        <f t="shared" si="19"/>
        <v>Kobak kiegészítők</v>
      </c>
      <c r="T81" s="145" t="s">
        <v>1434</v>
      </c>
      <c r="U81" s="107">
        <v>4031381002082</v>
      </c>
      <c r="V81" s="114">
        <v>29.95</v>
      </c>
      <c r="W81" s="2" t="s">
        <v>1381</v>
      </c>
      <c r="X81" s="2"/>
      <c r="Y81" s="11"/>
      <c r="Z81" s="127"/>
      <c r="AA81" s="59" t="s">
        <v>492</v>
      </c>
      <c r="AB81" s="141" t="str">
        <f t="shared" si="20"/>
        <v>XL</v>
      </c>
      <c r="AC81" s="127" t="str">
        <f>IF(Z81="", "", IFERROR(VLOOKUP(Z81, colorList!A:B,2,FALSE),""))</f>
        <v/>
      </c>
    </row>
    <row r="82" spans="1:29" ht="60" customHeight="1" thickBot="1" x14ac:dyDescent="0.3">
      <c r="A82" s="23" t="s">
        <v>1076</v>
      </c>
      <c r="B82" s="147" t="s">
        <v>1668</v>
      </c>
      <c r="C82" s="147" t="str">
        <f t="shared" si="11"/>
        <v>024001</v>
      </c>
      <c r="D82" s="4" t="s">
        <v>647</v>
      </c>
      <c r="E82" s="4" t="str">
        <f>IF(D82="", "", IFERROR(VLOOKUP(D82, sizeList!A:B,2,FALSE),""))</f>
        <v>100 ml</v>
      </c>
      <c r="F82" s="46" t="s">
        <v>1176</v>
      </c>
      <c r="G82" s="46" t="str">
        <f t="shared" si="13"/>
        <v>Casco kobak tisztító spray 100ml</v>
      </c>
      <c r="H82" s="54" t="s">
        <v>1276</v>
      </c>
      <c r="I82" s="54" t="str">
        <f t="shared" si="14"/>
        <v>Helmet_clean 100ml</v>
      </c>
      <c r="J82" s="3" t="s">
        <v>1256</v>
      </c>
      <c r="K82" s="3" t="str">
        <f t="shared" si="15"/>
        <v>Casco</v>
      </c>
      <c r="L82" s="180" t="s">
        <v>867</v>
      </c>
      <c r="M82" s="180" t="str">
        <f t="shared" si="16"/>
        <v>Lovasfelszerelés</v>
      </c>
      <c r="N82" s="180" t="s">
        <v>1305</v>
      </c>
      <c r="O82" s="180" t="str">
        <f t="shared" si="17"/>
        <v>Védőfelszerelés</v>
      </c>
      <c r="P82" s="180" t="s">
        <v>1306</v>
      </c>
      <c r="Q82" s="180" t="str">
        <f t="shared" si="18"/>
        <v>Kobak</v>
      </c>
      <c r="R82" s="180" t="s">
        <v>1308</v>
      </c>
      <c r="S82" s="180" t="str">
        <f t="shared" si="19"/>
        <v>Kobak kiegészítők</v>
      </c>
      <c r="T82" s="32"/>
      <c r="U82" s="92">
        <v>4031381404343</v>
      </c>
      <c r="V82" s="125">
        <v>9.9499999999999993</v>
      </c>
      <c r="W82" s="2" t="s">
        <v>1381</v>
      </c>
      <c r="X82" s="2"/>
      <c r="Y82" s="11"/>
      <c r="Z82" s="127"/>
      <c r="AA82" s="77"/>
      <c r="AB82" s="80" t="str">
        <f t="shared" si="20"/>
        <v/>
      </c>
      <c r="AC82" s="127" t="str">
        <f>IF(Z82="", "", IFERROR(VLOOKUP(Z82, colorList!A:B,2,FALSE),""))</f>
        <v/>
      </c>
    </row>
    <row r="83" spans="1:29" ht="60" customHeight="1" thickBot="1" x14ac:dyDescent="0.3">
      <c r="A83" s="23" t="s">
        <v>1077</v>
      </c>
      <c r="B83" s="147" t="s">
        <v>1668</v>
      </c>
      <c r="C83" s="147" t="str">
        <f t="shared" si="11"/>
        <v>024002</v>
      </c>
      <c r="D83" s="4" t="s">
        <v>647</v>
      </c>
      <c r="E83" s="4" t="str">
        <f>IF(D83="", "", IFERROR(VLOOKUP(D83, sizeList!A:B,2,FALSE),""))</f>
        <v>100 ml</v>
      </c>
      <c r="F83" s="46" t="s">
        <v>1177</v>
      </c>
      <c r="G83" s="46" t="str">
        <f t="shared" si="13"/>
        <v>Casco kobak frissítő spray 100ml</v>
      </c>
      <c r="H83" s="54" t="s">
        <v>1277</v>
      </c>
      <c r="I83" s="54" t="str">
        <f t="shared" si="14"/>
        <v>Helmet_fresh 100ml</v>
      </c>
      <c r="J83" s="3" t="s">
        <v>1256</v>
      </c>
      <c r="K83" s="3" t="str">
        <f t="shared" si="15"/>
        <v>Casco</v>
      </c>
      <c r="L83" s="180" t="s">
        <v>867</v>
      </c>
      <c r="M83" s="180" t="str">
        <f t="shared" si="16"/>
        <v>Lovasfelszerelés</v>
      </c>
      <c r="N83" s="180" t="s">
        <v>1305</v>
      </c>
      <c r="O83" s="180" t="str">
        <f t="shared" si="17"/>
        <v>Védőfelszerelés</v>
      </c>
      <c r="P83" s="180" t="s">
        <v>1306</v>
      </c>
      <c r="Q83" s="180" t="str">
        <f t="shared" si="18"/>
        <v>Kobak</v>
      </c>
      <c r="R83" s="180" t="s">
        <v>1308</v>
      </c>
      <c r="S83" s="180" t="str">
        <f t="shared" si="19"/>
        <v>Kobak kiegészítők</v>
      </c>
      <c r="T83" s="32" t="s">
        <v>1441</v>
      </c>
      <c r="U83" s="92" t="s">
        <v>1382</v>
      </c>
      <c r="V83" s="125">
        <v>9.9499999999999993</v>
      </c>
      <c r="W83" s="2" t="s">
        <v>1381</v>
      </c>
      <c r="X83" s="2"/>
      <c r="Y83" s="11"/>
      <c r="Z83" s="127"/>
      <c r="AA83" s="77"/>
      <c r="AB83" s="80" t="str">
        <f t="shared" si="20"/>
        <v/>
      </c>
      <c r="AC83" s="127" t="str">
        <f>IF(Z83="", "", IFERROR(VLOOKUP(Z83, colorList!A:B,2,FALSE),""))</f>
        <v/>
      </c>
    </row>
    <row r="84" spans="1:29" ht="60" customHeight="1" thickBot="1" x14ac:dyDescent="0.3">
      <c r="A84" s="27" t="s">
        <v>961</v>
      </c>
      <c r="B84" s="149" t="s">
        <v>1662</v>
      </c>
      <c r="C84" s="149" t="str">
        <f>LEFT(A84,6)</f>
        <v>061051</v>
      </c>
      <c r="D84" s="4" t="str">
        <f t="shared" ref="D84:D115" si="21">IF(ISBLANK(AA84),"",TRIM(AA84))</f>
        <v>S</v>
      </c>
      <c r="E84" s="4" t="str">
        <f>IF(D84="", "", IFERROR(VLOOKUP(D84, sizeList!A:B,2,FALSE),""))</f>
        <v>S</v>
      </c>
      <c r="F84" s="46" t="s">
        <v>1154</v>
      </c>
      <c r="G84" s="46" t="str">
        <f t="shared" si="13"/>
        <v>Casco Duell One kobak bélés</v>
      </c>
      <c r="H84" s="59" t="s">
        <v>1214</v>
      </c>
      <c r="I84" s="59" t="str">
        <f t="shared" si="14"/>
        <v>INTERIOR FITTING DUELLONE COOLMAX</v>
      </c>
      <c r="J84" s="3" t="s">
        <v>1256</v>
      </c>
      <c r="K84" s="3" t="str">
        <f t="shared" si="15"/>
        <v>Casco</v>
      </c>
      <c r="L84" s="83" t="s">
        <v>867</v>
      </c>
      <c r="M84" s="83" t="str">
        <f t="shared" si="16"/>
        <v>Lovasfelszerelés</v>
      </c>
      <c r="N84" s="83" t="s">
        <v>1305</v>
      </c>
      <c r="O84" s="83" t="str">
        <f t="shared" si="17"/>
        <v>Védőfelszerelés</v>
      </c>
      <c r="P84" s="83" t="s">
        <v>1306</v>
      </c>
      <c r="Q84" s="83" t="str">
        <f t="shared" si="18"/>
        <v>Kobak</v>
      </c>
      <c r="R84" s="83" t="s">
        <v>1308</v>
      </c>
      <c r="S84" s="83" t="str">
        <f t="shared" si="19"/>
        <v>Kobak kiegészítők</v>
      </c>
      <c r="T84" s="32"/>
      <c r="U84" s="92" t="s">
        <v>1673</v>
      </c>
      <c r="V84" s="114">
        <v>39.950000000000003</v>
      </c>
      <c r="W84" s="2" t="s">
        <v>1381</v>
      </c>
      <c r="X84" s="2"/>
      <c r="Y84" s="11"/>
      <c r="Z84" s="127" t="s">
        <v>110</v>
      </c>
      <c r="AA84" s="65" t="s">
        <v>489</v>
      </c>
      <c r="AB84" s="140" t="str">
        <f t="shared" si="20"/>
        <v>S</v>
      </c>
      <c r="AC84" s="127" t="str">
        <f>IF(Z84="", "", IFERROR(VLOOKUP(Z84, colorList!A:B,2,FALSE),""))</f>
        <v>fekete</v>
      </c>
    </row>
    <row r="85" spans="1:29" ht="60" customHeight="1" thickBot="1" x14ac:dyDescent="0.3">
      <c r="A85" s="28" t="s">
        <v>962</v>
      </c>
      <c r="B85" s="149" t="s">
        <v>1662</v>
      </c>
      <c r="C85" s="149" t="str">
        <f t="shared" si="11"/>
        <v>061051</v>
      </c>
      <c r="D85" s="4" t="str">
        <f t="shared" si="21"/>
        <v>M</v>
      </c>
      <c r="E85" s="4" t="str">
        <f>IF(D85="", "", IFERROR(VLOOKUP(D85, sizeList!A:B,2,FALSE),""))</f>
        <v>M</v>
      </c>
      <c r="F85" s="47" t="s">
        <v>1154</v>
      </c>
      <c r="G85" s="47" t="str">
        <f t="shared" si="13"/>
        <v>Casco Duell One kobak bélés</v>
      </c>
      <c r="H85" s="61" t="s">
        <v>1214</v>
      </c>
      <c r="I85" s="61" t="str">
        <f t="shared" si="14"/>
        <v>INTERIOR FITTING DUELLONE COOLMAX</v>
      </c>
      <c r="J85" s="3" t="s">
        <v>1256</v>
      </c>
      <c r="K85" s="3" t="str">
        <f t="shared" si="15"/>
        <v>Casco</v>
      </c>
      <c r="L85" s="83" t="s">
        <v>867</v>
      </c>
      <c r="M85" s="83" t="str">
        <f t="shared" si="16"/>
        <v>Lovasfelszerelés</v>
      </c>
      <c r="N85" s="83" t="s">
        <v>1305</v>
      </c>
      <c r="O85" s="83" t="str">
        <f t="shared" si="17"/>
        <v>Védőfelszerelés</v>
      </c>
      <c r="P85" s="83" t="s">
        <v>1306</v>
      </c>
      <c r="Q85" s="83" t="str">
        <f t="shared" si="18"/>
        <v>Kobak</v>
      </c>
      <c r="R85" s="83" t="s">
        <v>1308</v>
      </c>
      <c r="S85" s="83" t="str">
        <f t="shared" si="19"/>
        <v>Kobak kiegészítők</v>
      </c>
      <c r="T85" s="32"/>
      <c r="U85" s="92" t="s">
        <v>1674</v>
      </c>
      <c r="V85" s="115">
        <v>39.950000000000003</v>
      </c>
      <c r="W85" s="2" t="s">
        <v>1381</v>
      </c>
      <c r="X85" s="2"/>
      <c r="Y85" s="11"/>
      <c r="Z85" s="127" t="s">
        <v>110</v>
      </c>
      <c r="AA85" s="66" t="s">
        <v>490</v>
      </c>
      <c r="AB85" s="140" t="str">
        <f t="shared" si="20"/>
        <v>M</v>
      </c>
      <c r="AC85" s="127" t="str">
        <f>IF(Z85="", "", IFERROR(VLOOKUP(Z85, colorList!A:B,2,FALSE),""))</f>
        <v>fekete</v>
      </c>
    </row>
    <row r="86" spans="1:29" ht="60" customHeight="1" thickBot="1" x14ac:dyDescent="0.3">
      <c r="A86" s="26" t="s">
        <v>963</v>
      </c>
      <c r="B86" s="149" t="s">
        <v>1662</v>
      </c>
      <c r="C86" s="149" t="str">
        <f t="shared" si="11"/>
        <v>061051</v>
      </c>
      <c r="D86" s="4" t="str">
        <f t="shared" si="21"/>
        <v>L</v>
      </c>
      <c r="E86" s="4" t="str">
        <f>IF(D86="", "", IFERROR(VLOOKUP(D86, sizeList!A:B,2,FALSE),""))</f>
        <v>L</v>
      </c>
      <c r="F86" s="45" t="s">
        <v>1154</v>
      </c>
      <c r="G86" s="45" t="str">
        <f t="shared" si="13"/>
        <v>Casco Duell One kobak bélés</v>
      </c>
      <c r="H86" s="60" t="s">
        <v>1214</v>
      </c>
      <c r="I86" s="60" t="str">
        <f t="shared" si="14"/>
        <v>INTERIOR FITTING DUELLONE COOLMAX</v>
      </c>
      <c r="J86" s="3" t="s">
        <v>1256</v>
      </c>
      <c r="K86" s="3" t="str">
        <f t="shared" si="15"/>
        <v>Casco</v>
      </c>
      <c r="L86" s="83" t="s">
        <v>867</v>
      </c>
      <c r="M86" s="83" t="str">
        <f t="shared" si="16"/>
        <v>Lovasfelszerelés</v>
      </c>
      <c r="N86" s="83" t="s">
        <v>1305</v>
      </c>
      <c r="O86" s="83" t="str">
        <f t="shared" si="17"/>
        <v>Védőfelszerelés</v>
      </c>
      <c r="P86" s="83" t="s">
        <v>1306</v>
      </c>
      <c r="Q86" s="83" t="str">
        <f t="shared" si="18"/>
        <v>Kobak</v>
      </c>
      <c r="R86" s="83" t="s">
        <v>1308</v>
      </c>
      <c r="S86" s="83" t="str">
        <f t="shared" si="19"/>
        <v>Kobak kiegészítők</v>
      </c>
      <c r="T86" s="32"/>
      <c r="U86" s="92" t="s">
        <v>1675</v>
      </c>
      <c r="V86" s="113">
        <v>39.950000000000003</v>
      </c>
      <c r="W86" s="2" t="s">
        <v>1381</v>
      </c>
      <c r="X86" s="2"/>
      <c r="Y86" s="11"/>
      <c r="Z86" s="126" t="s">
        <v>110</v>
      </c>
      <c r="AA86" s="64" t="s">
        <v>491</v>
      </c>
      <c r="AB86" s="140" t="str">
        <f t="shared" si="20"/>
        <v>L</v>
      </c>
      <c r="AC86" s="126" t="str">
        <f>IF(Z86="", "", IFERROR(VLOOKUP(Z86, colorList!A:B,2,FALSE),""))</f>
        <v>fekete</v>
      </c>
    </row>
    <row r="87" spans="1:29" ht="60" customHeight="1" thickBot="1" x14ac:dyDescent="0.3">
      <c r="A87" s="27" t="s">
        <v>1052</v>
      </c>
      <c r="B87" s="149" t="s">
        <v>1646</v>
      </c>
      <c r="C87" s="149" t="str">
        <f t="shared" si="11"/>
        <v>061437</v>
      </c>
      <c r="D87" s="4" t="str">
        <f t="shared" si="21"/>
        <v>XS (50-52cm)</v>
      </c>
      <c r="E87" s="4" t="str">
        <f>IF(D87="", "", IFERROR(VLOOKUP(D87, sizeList!A:B,2,FALSE),""))</f>
        <v>XS (50-52cm)</v>
      </c>
      <c r="F87" s="46" t="s">
        <v>1165</v>
      </c>
      <c r="G87" s="46" t="str">
        <f t="shared" si="13"/>
        <v>Casco Nori gyerek kobak unikornis</v>
      </c>
      <c r="H87" s="54" t="s">
        <v>1249</v>
      </c>
      <c r="I87" s="54" t="str">
        <f t="shared" si="14"/>
        <v>Nori black-grey unicorn</v>
      </c>
      <c r="J87" s="3" t="s">
        <v>1256</v>
      </c>
      <c r="K87" s="3" t="str">
        <f t="shared" si="15"/>
        <v>Casco</v>
      </c>
      <c r="L87" s="83" t="s">
        <v>867</v>
      </c>
      <c r="M87" s="83" t="str">
        <f t="shared" si="16"/>
        <v>Lovasfelszerelés</v>
      </c>
      <c r="N87" s="83" t="s">
        <v>1305</v>
      </c>
      <c r="O87" s="83" t="str">
        <f t="shared" si="17"/>
        <v>Védőfelszerelés</v>
      </c>
      <c r="P87" s="83" t="s">
        <v>1306</v>
      </c>
      <c r="Q87" s="83" t="str">
        <f t="shared" si="18"/>
        <v>Kobak</v>
      </c>
      <c r="R87" s="83" t="s">
        <v>1309</v>
      </c>
      <c r="S87" s="83" t="str">
        <f t="shared" si="19"/>
        <v>Gyermek kobak</v>
      </c>
      <c r="T87" s="32"/>
      <c r="U87" s="107">
        <v>4031381002051</v>
      </c>
      <c r="V87" s="113">
        <v>85</v>
      </c>
      <c r="W87" s="2" t="s">
        <v>1381</v>
      </c>
      <c r="X87" s="2"/>
      <c r="Y87" s="11"/>
      <c r="Z87" s="126" t="s">
        <v>401</v>
      </c>
      <c r="AA87" s="65" t="s">
        <v>563</v>
      </c>
      <c r="AB87" s="140" t="str">
        <f t="shared" si="20"/>
        <v>XS (50-52cm)</v>
      </c>
      <c r="AC87" s="126" t="str">
        <f>IF(Z87="", "", IFERROR(VLOOKUP(Z87, colorList!A:B,2,FALSE),""))</f>
        <v>fekete/szürke</v>
      </c>
    </row>
    <row r="88" spans="1:29" ht="60" customHeight="1" thickBot="1" x14ac:dyDescent="0.3">
      <c r="A88" s="27" t="s">
        <v>1053</v>
      </c>
      <c r="B88" s="149" t="s">
        <v>1646</v>
      </c>
      <c r="C88" s="149" t="str">
        <f t="shared" si="11"/>
        <v>061437</v>
      </c>
      <c r="D88" s="4" t="str">
        <f t="shared" si="21"/>
        <v>S (52-56 cm)</v>
      </c>
      <c r="E88" s="4" t="str">
        <f>IF(D88="", "", IFERROR(VLOOKUP(D88, sizeList!A:B,2,FALSE),""))</f>
        <v>S (52-56 cm)</v>
      </c>
      <c r="F88" s="46" t="s">
        <v>1165</v>
      </c>
      <c r="G88" s="46" t="str">
        <f t="shared" si="13"/>
        <v>Casco Nori gyerek kobak unikornis</v>
      </c>
      <c r="H88" s="54" t="s">
        <v>1249</v>
      </c>
      <c r="I88" s="54" t="str">
        <f t="shared" si="14"/>
        <v>Nori black-grey unicorn</v>
      </c>
      <c r="J88" s="3" t="s">
        <v>1256</v>
      </c>
      <c r="K88" s="3" t="str">
        <f t="shared" si="15"/>
        <v>Casco</v>
      </c>
      <c r="L88" s="83" t="s">
        <v>867</v>
      </c>
      <c r="M88" s="83" t="str">
        <f t="shared" si="16"/>
        <v>Lovasfelszerelés</v>
      </c>
      <c r="N88" s="83" t="s">
        <v>1305</v>
      </c>
      <c r="O88" s="83" t="str">
        <f t="shared" si="17"/>
        <v>Védőfelszerelés</v>
      </c>
      <c r="P88" s="83" t="s">
        <v>1306</v>
      </c>
      <c r="Q88" s="83" t="str">
        <f t="shared" si="18"/>
        <v>Kobak</v>
      </c>
      <c r="R88" s="83" t="s">
        <v>1309</v>
      </c>
      <c r="S88" s="83" t="str">
        <f t="shared" si="19"/>
        <v>Gyermek kobak</v>
      </c>
      <c r="T88" s="32"/>
      <c r="U88" s="110">
        <v>4031381406309</v>
      </c>
      <c r="V88" s="113">
        <v>85</v>
      </c>
      <c r="W88" s="2" t="s">
        <v>1381</v>
      </c>
      <c r="X88" s="2"/>
      <c r="Y88" s="11"/>
      <c r="Z88" s="126" t="s">
        <v>401</v>
      </c>
      <c r="AA88" s="65" t="s">
        <v>1427</v>
      </c>
      <c r="AB88" s="140" t="str">
        <f t="shared" si="20"/>
        <v>S (52-56 cm)</v>
      </c>
      <c r="AC88" s="126" t="str">
        <f>IF(Z88="", "", IFERROR(VLOOKUP(Z88, colorList!A:B,2,FALSE),""))</f>
        <v>fekete/szürke</v>
      </c>
    </row>
    <row r="89" spans="1:29" ht="60" customHeight="1" thickBot="1" x14ac:dyDescent="0.3">
      <c r="A89" s="27" t="s">
        <v>1056</v>
      </c>
      <c r="B89" s="149" t="s">
        <v>1648</v>
      </c>
      <c r="C89" s="149" t="str">
        <f>LEFT(A89,6)</f>
        <v>061439</v>
      </c>
      <c r="D89" s="4" t="str">
        <f t="shared" si="21"/>
        <v>XS (50-52cm)</v>
      </c>
      <c r="E89" s="4" t="str">
        <f>IF(D89="", "", IFERROR(VLOOKUP(D89, sizeList!A:B,2,FALSE),""))</f>
        <v>XS (50-52cm)</v>
      </c>
      <c r="F89" s="46" t="s">
        <v>1167</v>
      </c>
      <c r="G89" s="46" t="str">
        <f t="shared" si="13"/>
        <v>Casco Nori black-copper gyerek kobak</v>
      </c>
      <c r="H89" s="54" t="s">
        <v>1251</v>
      </c>
      <c r="I89" s="54" t="str">
        <f t="shared" si="14"/>
        <v>Nori sand-black-copper shiny</v>
      </c>
      <c r="J89" s="3" t="s">
        <v>1256</v>
      </c>
      <c r="K89" s="3" t="str">
        <f t="shared" si="15"/>
        <v>Casco</v>
      </c>
      <c r="L89" s="83" t="s">
        <v>867</v>
      </c>
      <c r="M89" s="83" t="str">
        <f t="shared" si="16"/>
        <v>Lovasfelszerelés</v>
      </c>
      <c r="N89" s="83" t="s">
        <v>1305</v>
      </c>
      <c r="O89" s="83" t="str">
        <f t="shared" si="17"/>
        <v>Védőfelszerelés</v>
      </c>
      <c r="P89" s="83" t="s">
        <v>1306</v>
      </c>
      <c r="Q89" s="83" t="str">
        <f t="shared" si="18"/>
        <v>Kobak</v>
      </c>
      <c r="R89" s="83" t="s">
        <v>1309</v>
      </c>
      <c r="S89" s="83" t="str">
        <f t="shared" si="19"/>
        <v>Gyermek kobak</v>
      </c>
      <c r="T89" s="32"/>
      <c r="U89" s="92" t="s">
        <v>1676</v>
      </c>
      <c r="V89" s="113">
        <v>85</v>
      </c>
      <c r="W89" s="2" t="s">
        <v>1381</v>
      </c>
      <c r="X89" s="2"/>
      <c r="Y89" s="11"/>
      <c r="Z89" s="127" t="s">
        <v>429</v>
      </c>
      <c r="AA89" s="65" t="s">
        <v>563</v>
      </c>
      <c r="AB89" s="140" t="str">
        <f t="shared" si="20"/>
        <v>XS (50-52cm)</v>
      </c>
      <c r="AC89" s="127" t="str">
        <f>IF(Z89="", "", IFERROR(VLOOKUP(Z89, colorList!A:B,2,FALSE),""))</f>
        <v>fekete/fehér</v>
      </c>
    </row>
    <row r="90" spans="1:29" ht="60" customHeight="1" thickBot="1" x14ac:dyDescent="0.3">
      <c r="A90" s="27" t="s">
        <v>1057</v>
      </c>
      <c r="B90" s="149" t="s">
        <v>1648</v>
      </c>
      <c r="C90" s="149" t="str">
        <f>LEFT(A90,6)</f>
        <v>061439</v>
      </c>
      <c r="D90" s="4" t="str">
        <f t="shared" si="21"/>
        <v>S (52-56 cm)</v>
      </c>
      <c r="E90" s="4" t="str">
        <f>IF(D90="", "", IFERROR(VLOOKUP(D90, sizeList!A:B,2,FALSE),""))</f>
        <v>S (52-56 cm)</v>
      </c>
      <c r="F90" s="46" t="s">
        <v>1167</v>
      </c>
      <c r="G90" s="46" t="str">
        <f t="shared" si="13"/>
        <v>Casco Nori black-copper gyerek kobak</v>
      </c>
      <c r="H90" s="54" t="s">
        <v>1251</v>
      </c>
      <c r="I90" s="54" t="str">
        <f t="shared" si="14"/>
        <v>Nori sand-black-copper shiny</v>
      </c>
      <c r="J90" s="3" t="s">
        <v>1256</v>
      </c>
      <c r="K90" s="3" t="str">
        <f t="shared" si="15"/>
        <v>Casco</v>
      </c>
      <c r="L90" s="83" t="s">
        <v>867</v>
      </c>
      <c r="M90" s="83" t="str">
        <f t="shared" si="16"/>
        <v>Lovasfelszerelés</v>
      </c>
      <c r="N90" s="83" t="s">
        <v>1305</v>
      </c>
      <c r="O90" s="83" t="str">
        <f t="shared" si="17"/>
        <v>Védőfelszerelés</v>
      </c>
      <c r="P90" s="83" t="s">
        <v>1306</v>
      </c>
      <c r="Q90" s="83" t="str">
        <f t="shared" si="18"/>
        <v>Kobak</v>
      </c>
      <c r="R90" s="83" t="s">
        <v>1309</v>
      </c>
      <c r="S90" s="83" t="str">
        <f t="shared" si="19"/>
        <v>Gyermek kobak</v>
      </c>
      <c r="T90" s="32"/>
      <c r="U90" s="92" t="s">
        <v>1677</v>
      </c>
      <c r="V90" s="113">
        <v>85</v>
      </c>
      <c r="W90" s="2" t="s">
        <v>1381</v>
      </c>
      <c r="X90" s="2"/>
      <c r="Y90" s="11"/>
      <c r="Z90" s="127" t="s">
        <v>429</v>
      </c>
      <c r="AA90" s="65" t="s">
        <v>1427</v>
      </c>
      <c r="AB90" s="140" t="str">
        <f t="shared" si="20"/>
        <v>S (52-56 cm)</v>
      </c>
      <c r="AC90" s="127" t="str">
        <f>IF(Z90="", "", IFERROR(VLOOKUP(Z90, colorList!A:B,2,FALSE),""))</f>
        <v>fekete/fehér</v>
      </c>
    </row>
    <row r="91" spans="1:29" ht="60" customHeight="1" thickBot="1" x14ac:dyDescent="0.3">
      <c r="A91" s="27" t="s">
        <v>1060</v>
      </c>
      <c r="B91" s="149" t="s">
        <v>1650</v>
      </c>
      <c r="C91" s="149" t="str">
        <f t="shared" si="11"/>
        <v>061433</v>
      </c>
      <c r="D91" s="4" t="str">
        <f t="shared" si="21"/>
        <v>XS (50-52cm)</v>
      </c>
      <c r="E91" s="4" t="str">
        <f>IF(D91="", "", IFERROR(VLOOKUP(D91, sizeList!A:B,2,FALSE),""))</f>
        <v>XS (50-52cm)</v>
      </c>
      <c r="F91" s="46" t="s">
        <v>1169</v>
      </c>
      <c r="G91" s="46" t="str">
        <f t="shared" si="13"/>
        <v>Casco Nori happiness horse gyerek kobak</v>
      </c>
      <c r="H91" s="54" t="s">
        <v>1253</v>
      </c>
      <c r="I91" s="54" t="str">
        <f t="shared" si="14"/>
        <v>Nori grey happiness horse</v>
      </c>
      <c r="J91" s="3" t="s">
        <v>1256</v>
      </c>
      <c r="K91" s="3" t="str">
        <f t="shared" si="15"/>
        <v>Casco</v>
      </c>
      <c r="L91" s="83" t="s">
        <v>867</v>
      </c>
      <c r="M91" s="83" t="str">
        <f t="shared" si="16"/>
        <v>Lovasfelszerelés</v>
      </c>
      <c r="N91" s="83" t="s">
        <v>1305</v>
      </c>
      <c r="O91" s="83" t="str">
        <f t="shared" si="17"/>
        <v>Védőfelszerelés</v>
      </c>
      <c r="P91" s="83" t="s">
        <v>1306</v>
      </c>
      <c r="Q91" s="83" t="str">
        <f t="shared" si="18"/>
        <v>Kobak</v>
      </c>
      <c r="R91" s="83" t="s">
        <v>1309</v>
      </c>
      <c r="S91" s="83" t="str">
        <f t="shared" si="19"/>
        <v>Gyermek kobak</v>
      </c>
      <c r="T91" s="32"/>
      <c r="U91" s="107">
        <v>4031381005489</v>
      </c>
      <c r="V91" s="113">
        <v>85</v>
      </c>
      <c r="W91" s="2" t="s">
        <v>1381</v>
      </c>
      <c r="X91" s="2"/>
      <c r="Y91" s="11"/>
      <c r="Z91" s="127" t="s">
        <v>190</v>
      </c>
      <c r="AA91" s="65" t="s">
        <v>563</v>
      </c>
      <c r="AB91" s="140" t="str">
        <f t="shared" si="20"/>
        <v>XS (50-52cm)</v>
      </c>
      <c r="AC91" s="127" t="str">
        <f>IF(Z91="", "", IFERROR(VLOOKUP(Z91, colorList!A:B,2,FALSE),""))</f>
        <v>szürke</v>
      </c>
    </row>
    <row r="92" spans="1:29" ht="60" customHeight="1" thickBot="1" x14ac:dyDescent="0.3">
      <c r="A92" s="27" t="s">
        <v>1061</v>
      </c>
      <c r="B92" s="149" t="s">
        <v>1650</v>
      </c>
      <c r="C92" s="149" t="str">
        <f t="shared" si="11"/>
        <v>061433</v>
      </c>
      <c r="D92" s="4" t="str">
        <f t="shared" si="21"/>
        <v>S (52-56 cm)</v>
      </c>
      <c r="E92" s="4" t="str">
        <f>IF(D92="", "", IFERROR(VLOOKUP(D92, sizeList!A:B,2,FALSE),""))</f>
        <v>S (52-56 cm)</v>
      </c>
      <c r="F92" s="46" t="s">
        <v>1169</v>
      </c>
      <c r="G92" s="46" t="str">
        <f t="shared" si="13"/>
        <v>Casco Nori happiness horse gyerek kobak</v>
      </c>
      <c r="H92" s="54" t="s">
        <v>1253</v>
      </c>
      <c r="I92" s="54" t="str">
        <f t="shared" si="14"/>
        <v>Nori grey happiness horse</v>
      </c>
      <c r="J92" s="3" t="s">
        <v>1256</v>
      </c>
      <c r="K92" s="3" t="str">
        <f t="shared" si="15"/>
        <v>Casco</v>
      </c>
      <c r="L92" s="83" t="s">
        <v>867</v>
      </c>
      <c r="M92" s="83" t="str">
        <f t="shared" si="16"/>
        <v>Lovasfelszerelés</v>
      </c>
      <c r="N92" s="83" t="s">
        <v>1305</v>
      </c>
      <c r="O92" s="83" t="str">
        <f t="shared" si="17"/>
        <v>Védőfelszerelés</v>
      </c>
      <c r="P92" s="83" t="s">
        <v>1306</v>
      </c>
      <c r="Q92" s="83" t="str">
        <f t="shared" si="18"/>
        <v>Kobak</v>
      </c>
      <c r="R92" s="83" t="s">
        <v>1309</v>
      </c>
      <c r="S92" s="83" t="str">
        <f t="shared" si="19"/>
        <v>Gyermek kobak</v>
      </c>
      <c r="T92" s="32"/>
      <c r="U92" s="110">
        <v>4031381005472</v>
      </c>
      <c r="V92" s="113">
        <v>85</v>
      </c>
      <c r="W92" s="2" t="s">
        <v>1381</v>
      </c>
      <c r="X92" s="2"/>
      <c r="Y92" s="11"/>
      <c r="Z92" s="127" t="s">
        <v>190</v>
      </c>
      <c r="AA92" s="65" t="s">
        <v>1427</v>
      </c>
      <c r="AB92" s="140" t="str">
        <f t="shared" si="20"/>
        <v>S (52-56 cm)</v>
      </c>
      <c r="AC92" s="127" t="str">
        <f>IF(Z92="", "", IFERROR(VLOOKUP(Z92, colorList!A:B,2,FALSE),""))</f>
        <v>szürke</v>
      </c>
    </row>
    <row r="93" spans="1:29" ht="60" customHeight="1" thickBot="1" x14ac:dyDescent="0.3">
      <c r="A93" s="27" t="s">
        <v>1054</v>
      </c>
      <c r="B93" s="149" t="s">
        <v>1647</v>
      </c>
      <c r="C93" s="149" t="str">
        <f t="shared" si="11"/>
        <v>061438</v>
      </c>
      <c r="D93" s="4" t="str">
        <f t="shared" si="21"/>
        <v>XS (50-52cm)</v>
      </c>
      <c r="E93" s="4" t="str">
        <f>IF(D93="", "", IFERROR(VLOOKUP(D93, sizeList!A:B,2,FALSE),""))</f>
        <v>XS (50-52cm)</v>
      </c>
      <c r="F93" s="46" t="s">
        <v>1166</v>
      </c>
      <c r="G93" s="46" t="str">
        <f t="shared" si="13"/>
        <v>Casco Nori gyerek kobak lovas</v>
      </c>
      <c r="H93" s="54" t="s">
        <v>1250</v>
      </c>
      <c r="I93" s="54" t="str">
        <f t="shared" si="14"/>
        <v>Nori black-grey horseshoe</v>
      </c>
      <c r="J93" s="3" t="s">
        <v>1256</v>
      </c>
      <c r="K93" s="3" t="str">
        <f t="shared" si="15"/>
        <v>Casco</v>
      </c>
      <c r="L93" s="83" t="s">
        <v>867</v>
      </c>
      <c r="M93" s="83" t="str">
        <f t="shared" si="16"/>
        <v>Lovasfelszerelés</v>
      </c>
      <c r="N93" s="83" t="s">
        <v>1305</v>
      </c>
      <c r="O93" s="83" t="str">
        <f t="shared" si="17"/>
        <v>Védőfelszerelés</v>
      </c>
      <c r="P93" s="83" t="s">
        <v>1306</v>
      </c>
      <c r="Q93" s="83" t="str">
        <f t="shared" si="18"/>
        <v>Kobak</v>
      </c>
      <c r="R93" s="83" t="s">
        <v>1309</v>
      </c>
      <c r="S93" s="83" t="str">
        <f t="shared" si="19"/>
        <v>Gyermek kobak</v>
      </c>
      <c r="T93" s="32"/>
      <c r="U93" s="107">
        <v>4031381002068</v>
      </c>
      <c r="V93" s="113">
        <v>85</v>
      </c>
      <c r="W93" s="2" t="s">
        <v>1381</v>
      </c>
      <c r="X93" s="2"/>
      <c r="Y93" s="11"/>
      <c r="Z93" s="127" t="s">
        <v>401</v>
      </c>
      <c r="AA93" s="65" t="s">
        <v>563</v>
      </c>
      <c r="AB93" s="140" t="str">
        <f t="shared" si="20"/>
        <v>XS (50-52cm)</v>
      </c>
      <c r="AC93" s="127" t="str">
        <f>IF(Z93="", "", IFERROR(VLOOKUP(Z93, colorList!A:B,2,FALSE),""))</f>
        <v>fekete/szürke</v>
      </c>
    </row>
    <row r="94" spans="1:29" ht="60" customHeight="1" thickBot="1" x14ac:dyDescent="0.3">
      <c r="A94" s="27" t="s">
        <v>1055</v>
      </c>
      <c r="B94" s="149" t="s">
        <v>1647</v>
      </c>
      <c r="C94" s="149" t="str">
        <f t="shared" si="11"/>
        <v>061438</v>
      </c>
      <c r="D94" s="4" t="str">
        <f t="shared" si="21"/>
        <v>S (52-56 cm)</v>
      </c>
      <c r="E94" s="4" t="str">
        <f>IF(D94="", "", IFERROR(VLOOKUP(D94, sizeList!A:B,2,FALSE),""))</f>
        <v>S (52-56 cm)</v>
      </c>
      <c r="F94" s="46" t="s">
        <v>1166</v>
      </c>
      <c r="G94" s="46" t="str">
        <f t="shared" si="13"/>
        <v>Casco Nori gyerek kobak lovas</v>
      </c>
      <c r="H94" s="54" t="s">
        <v>1250</v>
      </c>
      <c r="I94" s="54" t="str">
        <f t="shared" si="14"/>
        <v>Nori black-grey horseshoe</v>
      </c>
      <c r="J94" s="3" t="s">
        <v>1256</v>
      </c>
      <c r="K94" s="3" t="str">
        <f t="shared" si="15"/>
        <v>Casco</v>
      </c>
      <c r="L94" s="83" t="s">
        <v>867</v>
      </c>
      <c r="M94" s="83" t="str">
        <f t="shared" si="16"/>
        <v>Lovasfelszerelés</v>
      </c>
      <c r="N94" s="83" t="s">
        <v>1305</v>
      </c>
      <c r="O94" s="83" t="str">
        <f t="shared" si="17"/>
        <v>Védőfelszerelés</v>
      </c>
      <c r="P94" s="83" t="s">
        <v>1306</v>
      </c>
      <c r="Q94" s="83" t="str">
        <f t="shared" si="18"/>
        <v>Kobak</v>
      </c>
      <c r="R94" s="83" t="s">
        <v>1309</v>
      </c>
      <c r="S94" s="83" t="str">
        <f t="shared" si="19"/>
        <v>Gyermek kobak</v>
      </c>
      <c r="T94" s="32"/>
      <c r="U94" s="110">
        <v>4031381405807</v>
      </c>
      <c r="V94" s="113">
        <v>85</v>
      </c>
      <c r="W94" s="2" t="s">
        <v>1381</v>
      </c>
      <c r="X94" s="2"/>
      <c r="Y94" s="11"/>
      <c r="Z94" s="127" t="s">
        <v>401</v>
      </c>
      <c r="AA94" s="65" t="s">
        <v>1427</v>
      </c>
      <c r="AB94" s="140" t="str">
        <f t="shared" si="20"/>
        <v>S (52-56 cm)</v>
      </c>
      <c r="AC94" s="127" t="str">
        <f>IF(Z94="", "", IFERROR(VLOOKUP(Z94, colorList!A:B,2,FALSE),""))</f>
        <v>fekete/szürke</v>
      </c>
    </row>
    <row r="95" spans="1:29" ht="60" customHeight="1" thickBot="1" x14ac:dyDescent="0.3">
      <c r="A95" s="27" t="s">
        <v>1058</v>
      </c>
      <c r="B95" s="149" t="s">
        <v>1649</v>
      </c>
      <c r="C95" s="149" t="str">
        <f t="shared" si="11"/>
        <v>061432</v>
      </c>
      <c r="D95" s="4" t="str">
        <f t="shared" si="21"/>
        <v>XS (50-52cm)</v>
      </c>
      <c r="E95" s="4" t="str">
        <f>IF(D95="", "", IFERROR(VLOOKUP(D95, sizeList!A:B,2,FALSE),""))</f>
        <v>XS (50-52cm)</v>
      </c>
      <c r="F95" s="46" t="s">
        <v>1168</v>
      </c>
      <c r="G95" s="46" t="str">
        <f t="shared" si="13"/>
        <v>Casco Nori pastel princess gyerek kobak</v>
      </c>
      <c r="H95" s="54" t="s">
        <v>1252</v>
      </c>
      <c r="I95" s="54" t="str">
        <f t="shared" si="14"/>
        <v>Nori pastel princess</v>
      </c>
      <c r="J95" s="3" t="s">
        <v>1256</v>
      </c>
      <c r="K95" s="3" t="str">
        <f t="shared" si="15"/>
        <v>Casco</v>
      </c>
      <c r="L95" s="83" t="s">
        <v>867</v>
      </c>
      <c r="M95" s="83" t="str">
        <f t="shared" si="16"/>
        <v>Lovasfelszerelés</v>
      </c>
      <c r="N95" s="83" t="s">
        <v>1305</v>
      </c>
      <c r="O95" s="83" t="str">
        <f t="shared" si="17"/>
        <v>Védőfelszerelés</v>
      </c>
      <c r="P95" s="83" t="s">
        <v>1306</v>
      </c>
      <c r="Q95" s="83" t="str">
        <f t="shared" si="18"/>
        <v>Kobak</v>
      </c>
      <c r="R95" s="83" t="s">
        <v>1309</v>
      </c>
      <c r="S95" s="83" t="str">
        <f t="shared" si="19"/>
        <v>Gyermek kobak</v>
      </c>
      <c r="T95" s="32"/>
      <c r="U95" s="110" t="s">
        <v>1378</v>
      </c>
      <c r="V95" s="113">
        <v>85</v>
      </c>
      <c r="W95" s="2" t="s">
        <v>1381</v>
      </c>
      <c r="X95" s="2"/>
      <c r="Y95" s="11"/>
      <c r="Z95" s="127" t="s">
        <v>231</v>
      </c>
      <c r="AA95" s="65" t="s">
        <v>563</v>
      </c>
      <c r="AB95" s="140" t="str">
        <f t="shared" si="20"/>
        <v>XS (50-52cm)</v>
      </c>
      <c r="AC95" s="127" t="str">
        <f>IF(Z95="", "", IFERROR(VLOOKUP(Z95, colorList!A:B,2,FALSE),""))</f>
        <v>lila</v>
      </c>
    </row>
    <row r="96" spans="1:29" ht="60" customHeight="1" thickBot="1" x14ac:dyDescent="0.3">
      <c r="A96" s="27" t="s">
        <v>1059</v>
      </c>
      <c r="B96" s="149" t="s">
        <v>1649</v>
      </c>
      <c r="C96" s="149" t="str">
        <f t="shared" si="11"/>
        <v>061432</v>
      </c>
      <c r="D96" s="4" t="str">
        <f t="shared" si="21"/>
        <v>S (52-56 cm)</v>
      </c>
      <c r="E96" s="4" t="str">
        <f>IF(D96="", "", IFERROR(VLOOKUP(D96, sizeList!A:B,2,FALSE),""))</f>
        <v>S (52-56 cm)</v>
      </c>
      <c r="F96" s="46" t="s">
        <v>1168</v>
      </c>
      <c r="G96" s="46" t="str">
        <f t="shared" si="13"/>
        <v>Casco Nori pastel princess gyerek kobak</v>
      </c>
      <c r="H96" s="54" t="s">
        <v>1252</v>
      </c>
      <c r="I96" s="54" t="str">
        <f t="shared" si="14"/>
        <v>Nori pastel princess</v>
      </c>
      <c r="J96" s="3" t="s">
        <v>1256</v>
      </c>
      <c r="K96" s="3" t="str">
        <f t="shared" si="15"/>
        <v>Casco</v>
      </c>
      <c r="L96" s="83" t="s">
        <v>867</v>
      </c>
      <c r="M96" s="83" t="str">
        <f t="shared" si="16"/>
        <v>Lovasfelszerelés</v>
      </c>
      <c r="N96" s="83" t="s">
        <v>1305</v>
      </c>
      <c r="O96" s="83" t="str">
        <f t="shared" si="17"/>
        <v>Védőfelszerelés</v>
      </c>
      <c r="P96" s="83" t="s">
        <v>1306</v>
      </c>
      <c r="Q96" s="83" t="str">
        <f t="shared" si="18"/>
        <v>Kobak</v>
      </c>
      <c r="R96" s="83" t="s">
        <v>1309</v>
      </c>
      <c r="S96" s="83" t="str">
        <f t="shared" si="19"/>
        <v>Gyermek kobak</v>
      </c>
      <c r="T96" s="32"/>
      <c r="U96" s="110" t="s">
        <v>1379</v>
      </c>
      <c r="V96" s="113">
        <v>85</v>
      </c>
      <c r="W96" s="2" t="s">
        <v>1381</v>
      </c>
      <c r="X96" s="2"/>
      <c r="Y96" s="11"/>
      <c r="Z96" s="127" t="s">
        <v>231</v>
      </c>
      <c r="AA96" s="65" t="s">
        <v>1427</v>
      </c>
      <c r="AB96" s="140" t="str">
        <f t="shared" si="20"/>
        <v>S (52-56 cm)</v>
      </c>
      <c r="AC96" s="127" t="str">
        <f>IF(Z96="", "", IFERROR(VLOOKUP(Z96, colorList!A:B,2,FALSE),""))</f>
        <v>lila</v>
      </c>
    </row>
    <row r="97" spans="1:29" ht="60" customHeight="1" thickBot="1" x14ac:dyDescent="0.3">
      <c r="A97" s="29" t="s">
        <v>1042</v>
      </c>
      <c r="B97" s="149" t="s">
        <v>1644</v>
      </c>
      <c r="C97" s="149" t="str">
        <f t="shared" si="11"/>
        <v>061560</v>
      </c>
      <c r="D97" s="4" t="str">
        <f t="shared" si="21"/>
        <v>Uni (52– 56 cm)</v>
      </c>
      <c r="E97" s="4" t="str">
        <f>IF(D97="", "", IFERROR(VLOOKUP(D97, sizeList!A:B,2,FALSE),""))</f>
        <v>Uni (52– 56 cm)</v>
      </c>
      <c r="F97" s="170" t="s">
        <v>1163</v>
      </c>
      <c r="G97" s="170" t="str">
        <f t="shared" si="13"/>
        <v>Casco Choice gyerek kobak</v>
      </c>
      <c r="H97" s="172" t="s">
        <v>1240</v>
      </c>
      <c r="I97" s="172" t="str">
        <f t="shared" si="14"/>
        <v>Choice black mat</v>
      </c>
      <c r="J97" s="3" t="s">
        <v>1256</v>
      </c>
      <c r="K97" s="3" t="str">
        <f t="shared" si="15"/>
        <v>Casco</v>
      </c>
      <c r="L97" s="83" t="s">
        <v>867</v>
      </c>
      <c r="M97" s="83" t="str">
        <f t="shared" si="16"/>
        <v>Lovasfelszerelés</v>
      </c>
      <c r="N97" s="83" t="s">
        <v>1305</v>
      </c>
      <c r="O97" s="83" t="str">
        <f t="shared" si="17"/>
        <v>Védőfelszerelés</v>
      </c>
      <c r="P97" s="83" t="s">
        <v>1306</v>
      </c>
      <c r="Q97" s="83" t="str">
        <f t="shared" si="18"/>
        <v>Kobak</v>
      </c>
      <c r="R97" s="83" t="s">
        <v>1309</v>
      </c>
      <c r="S97" s="83" t="str">
        <f t="shared" si="19"/>
        <v>Gyermek kobak</v>
      </c>
      <c r="T97" s="32"/>
      <c r="U97" s="110" t="s">
        <v>1374</v>
      </c>
      <c r="V97" s="113">
        <v>95</v>
      </c>
      <c r="W97" s="2" t="s">
        <v>1381</v>
      </c>
      <c r="X97" s="2"/>
      <c r="Y97" s="11"/>
      <c r="Z97" s="127" t="s">
        <v>110</v>
      </c>
      <c r="AA97" s="216" t="s">
        <v>575</v>
      </c>
      <c r="AB97" s="80" t="str">
        <f t="shared" si="20"/>
        <v>Uni (52– 56 cm)</v>
      </c>
      <c r="AC97" s="127" t="str">
        <f>IF(Z97="", "", IFERROR(VLOOKUP(Z97, colorList!A:B,2,FALSE),""))</f>
        <v>fekete</v>
      </c>
    </row>
    <row r="98" spans="1:29" ht="60" customHeight="1" thickBot="1" x14ac:dyDescent="0.3">
      <c r="A98" s="30" t="s">
        <v>1043</v>
      </c>
      <c r="B98" s="149" t="s">
        <v>1644</v>
      </c>
      <c r="C98" s="149" t="str">
        <f t="shared" si="11"/>
        <v>061561</v>
      </c>
      <c r="D98" s="4" t="str">
        <f t="shared" si="21"/>
        <v>Uni (52– 56 cm)</v>
      </c>
      <c r="E98" s="4" t="str">
        <f>IF(D98="", "", IFERROR(VLOOKUP(D98, sizeList!A:B,2,FALSE),""))</f>
        <v>Uni (52– 56 cm)</v>
      </c>
      <c r="F98" s="53" t="s">
        <v>1163</v>
      </c>
      <c r="G98" s="53" t="str">
        <f t="shared" si="13"/>
        <v>Casco Choice gyerek kobak</v>
      </c>
      <c r="H98" s="172" t="s">
        <v>1241</v>
      </c>
      <c r="I98" s="172" t="str">
        <f t="shared" si="14"/>
        <v>Choice navy blue metallic</v>
      </c>
      <c r="J98" s="3" t="s">
        <v>1256</v>
      </c>
      <c r="K98" s="3" t="str">
        <f t="shared" si="15"/>
        <v>Casco</v>
      </c>
      <c r="L98" s="83" t="s">
        <v>867</v>
      </c>
      <c r="M98" s="83" t="str">
        <f t="shared" si="16"/>
        <v>Lovasfelszerelés</v>
      </c>
      <c r="N98" s="83" t="s">
        <v>1305</v>
      </c>
      <c r="O98" s="83" t="str">
        <f t="shared" si="17"/>
        <v>Védőfelszerelés</v>
      </c>
      <c r="P98" s="83" t="s">
        <v>1306</v>
      </c>
      <c r="Q98" s="83" t="str">
        <f t="shared" si="18"/>
        <v>Kobak</v>
      </c>
      <c r="R98" s="83" t="s">
        <v>1309</v>
      </c>
      <c r="S98" s="83" t="str">
        <f t="shared" si="19"/>
        <v>Gyermek kobak</v>
      </c>
      <c r="T98" s="32"/>
      <c r="U98" s="110" t="s">
        <v>1375</v>
      </c>
      <c r="V98" s="118">
        <v>96</v>
      </c>
      <c r="W98" s="2" t="s">
        <v>1381</v>
      </c>
      <c r="X98" s="2"/>
      <c r="Y98" s="11"/>
      <c r="Z98" s="133" t="s">
        <v>115</v>
      </c>
      <c r="AA98" s="213" t="s">
        <v>575</v>
      </c>
      <c r="AB98" s="80" t="str">
        <f t="shared" si="20"/>
        <v>Uni (52– 56 cm)</v>
      </c>
      <c r="AC98" s="133" t="str">
        <f>IF(Z98="", "", IFERROR(VLOOKUP(Z98, colorList!A:B,2,FALSE),""))</f>
        <v>kék</v>
      </c>
    </row>
    <row r="99" spans="1:29" ht="60" customHeight="1" thickBot="1" x14ac:dyDescent="0.3">
      <c r="A99" s="30" t="s">
        <v>1044</v>
      </c>
      <c r="B99" s="149" t="s">
        <v>1644</v>
      </c>
      <c r="C99" s="149" t="str">
        <f t="shared" si="11"/>
        <v>061567</v>
      </c>
      <c r="D99" s="4" t="str">
        <f t="shared" si="21"/>
        <v>Uni (52– 56 cm)</v>
      </c>
      <c r="E99" s="4" t="str">
        <f>IF(D99="", "", IFERROR(VLOOKUP(D99, sizeList!A:B,2,FALSE),""))</f>
        <v>Uni (52– 56 cm)</v>
      </c>
      <c r="F99" s="53" t="s">
        <v>1163</v>
      </c>
      <c r="G99" s="53" t="str">
        <f t="shared" si="13"/>
        <v>Casco Choice gyerek kobak</v>
      </c>
      <c r="H99" s="172" t="s">
        <v>1242</v>
      </c>
      <c r="I99" s="172" t="str">
        <f t="shared" si="14"/>
        <v>Choice black</v>
      </c>
      <c r="J99" s="3" t="s">
        <v>1256</v>
      </c>
      <c r="K99" s="3" t="str">
        <f t="shared" si="15"/>
        <v>Casco</v>
      </c>
      <c r="L99" s="83" t="s">
        <v>867</v>
      </c>
      <c r="M99" s="83" t="str">
        <f t="shared" si="16"/>
        <v>Lovasfelszerelés</v>
      </c>
      <c r="N99" s="83" t="s">
        <v>1305</v>
      </c>
      <c r="O99" s="83" t="str">
        <f t="shared" si="17"/>
        <v>Védőfelszerelés</v>
      </c>
      <c r="P99" s="83" t="s">
        <v>1306</v>
      </c>
      <c r="Q99" s="83" t="str">
        <f t="shared" si="18"/>
        <v>Kobak</v>
      </c>
      <c r="R99" s="83" t="s">
        <v>1309</v>
      </c>
      <c r="S99" s="83" t="str">
        <f t="shared" si="19"/>
        <v>Gyermek kobak</v>
      </c>
      <c r="T99" s="32"/>
      <c r="U99" s="96">
        <v>4031381405838</v>
      </c>
      <c r="V99" s="118">
        <v>95</v>
      </c>
      <c r="W99" s="2" t="s">
        <v>1381</v>
      </c>
      <c r="X99" s="2"/>
      <c r="Y99" s="11"/>
      <c r="Z99" s="133" t="s">
        <v>110</v>
      </c>
      <c r="AA99" s="213" t="s">
        <v>575</v>
      </c>
      <c r="AB99" s="80" t="str">
        <f t="shared" si="20"/>
        <v>Uni (52– 56 cm)</v>
      </c>
      <c r="AC99" s="133" t="str">
        <f>IF(Z99="", "", IFERROR(VLOOKUP(Z99, colorList!A:B,2,FALSE),""))</f>
        <v>fekete</v>
      </c>
    </row>
    <row r="100" spans="1:29" ht="60" customHeight="1" thickBot="1" x14ac:dyDescent="0.3">
      <c r="A100" s="30" t="s">
        <v>1045</v>
      </c>
      <c r="B100" s="149" t="s">
        <v>1644</v>
      </c>
      <c r="C100" s="149" t="str">
        <f t="shared" si="11"/>
        <v>061565</v>
      </c>
      <c r="D100" s="4" t="str">
        <f t="shared" si="21"/>
        <v>Uni (52– 56 cm)</v>
      </c>
      <c r="E100" s="4" t="str">
        <f>IF(D100="", "", IFERROR(VLOOKUP(D100, sizeList!A:B,2,FALSE),""))</f>
        <v>Uni (52– 56 cm)</v>
      </c>
      <c r="F100" s="53" t="s">
        <v>1163</v>
      </c>
      <c r="G100" s="53" t="str">
        <f t="shared" si="13"/>
        <v>Casco Choice gyerek kobak</v>
      </c>
      <c r="H100" s="172" t="s">
        <v>1243</v>
      </c>
      <c r="I100" s="172" t="str">
        <f t="shared" si="14"/>
        <v>Choice navy</v>
      </c>
      <c r="J100" s="3" t="s">
        <v>1256</v>
      </c>
      <c r="K100" s="3" t="str">
        <f t="shared" si="15"/>
        <v>Casco</v>
      </c>
      <c r="L100" s="83" t="s">
        <v>867</v>
      </c>
      <c r="M100" s="83" t="str">
        <f t="shared" si="16"/>
        <v>Lovasfelszerelés</v>
      </c>
      <c r="N100" s="83" t="s">
        <v>1305</v>
      </c>
      <c r="O100" s="83" t="str">
        <f t="shared" si="17"/>
        <v>Védőfelszerelés</v>
      </c>
      <c r="P100" s="83" t="s">
        <v>1306</v>
      </c>
      <c r="Q100" s="83" t="str">
        <f t="shared" si="18"/>
        <v>Kobak</v>
      </c>
      <c r="R100" s="83" t="s">
        <v>1309</v>
      </c>
      <c r="S100" s="83" t="str">
        <f t="shared" si="19"/>
        <v>Gyermek kobak</v>
      </c>
      <c r="T100" s="32"/>
      <c r="U100" s="189">
        <v>4031381405814</v>
      </c>
      <c r="V100" s="118">
        <v>95</v>
      </c>
      <c r="W100" s="2" t="s">
        <v>1381</v>
      </c>
      <c r="X100" s="2"/>
      <c r="Y100" s="11"/>
      <c r="Z100" s="133" t="s">
        <v>153</v>
      </c>
      <c r="AA100" s="213" t="s">
        <v>575</v>
      </c>
      <c r="AB100" s="80" t="str">
        <f t="shared" si="20"/>
        <v>Uni (52– 56 cm)</v>
      </c>
      <c r="AC100" s="133" t="str">
        <f>IF(Z100="", "", IFERROR(VLOOKUP(Z100, colorList!A:B,2,FALSE),""))</f>
        <v>sötétkék</v>
      </c>
    </row>
    <row r="101" spans="1:29" ht="60" customHeight="1" thickBot="1" x14ac:dyDescent="0.3">
      <c r="A101" s="31" t="s">
        <v>1046</v>
      </c>
      <c r="B101" s="149" t="s">
        <v>1644</v>
      </c>
      <c r="C101" s="149" t="str">
        <f t="shared" si="11"/>
        <v>061566</v>
      </c>
      <c r="D101" s="4" t="str">
        <f t="shared" si="21"/>
        <v>Uni (52– 56 cm)</v>
      </c>
      <c r="E101" s="4" t="str">
        <f>IF(D101="", "", IFERROR(VLOOKUP(D101, sizeList!A:B,2,FALSE),""))</f>
        <v>Uni (52– 56 cm)</v>
      </c>
      <c r="F101" s="169" t="s">
        <v>1163</v>
      </c>
      <c r="G101" s="169" t="str">
        <f t="shared" si="13"/>
        <v>Casco Choice gyerek kobak</v>
      </c>
      <c r="H101" s="178" t="s">
        <v>1244</v>
      </c>
      <c r="I101" s="178" t="str">
        <f t="shared" si="14"/>
        <v>Choice brown metallic</v>
      </c>
      <c r="J101" s="3" t="s">
        <v>1256</v>
      </c>
      <c r="K101" s="3" t="str">
        <f t="shared" si="15"/>
        <v>Casco</v>
      </c>
      <c r="L101" s="83" t="s">
        <v>867</v>
      </c>
      <c r="M101" s="83" t="str">
        <f t="shared" si="16"/>
        <v>Lovasfelszerelés</v>
      </c>
      <c r="N101" s="83" t="s">
        <v>1305</v>
      </c>
      <c r="O101" s="83" t="str">
        <f t="shared" si="17"/>
        <v>Védőfelszerelés</v>
      </c>
      <c r="P101" s="83" t="s">
        <v>1306</v>
      </c>
      <c r="Q101" s="83" t="str">
        <f t="shared" si="18"/>
        <v>Kobak</v>
      </c>
      <c r="R101" s="83" t="s">
        <v>1309</v>
      </c>
      <c r="S101" s="83" t="str">
        <f t="shared" si="19"/>
        <v>Gyermek kobak</v>
      </c>
      <c r="T101" s="32"/>
      <c r="U101" s="97">
        <v>4031381405821</v>
      </c>
      <c r="V101" s="116">
        <v>95</v>
      </c>
      <c r="W101" s="2" t="s">
        <v>1381</v>
      </c>
      <c r="X101" s="2"/>
      <c r="Y101" s="11"/>
      <c r="Z101" s="128" t="s">
        <v>1398</v>
      </c>
      <c r="AA101" s="215" t="s">
        <v>575</v>
      </c>
      <c r="AB101" s="80" t="str">
        <f t="shared" si="20"/>
        <v>Uni (52– 56 cm)</v>
      </c>
      <c r="AC101" s="128" t="str">
        <f>IF(Z101="", "", IFERROR(VLOOKUP(Z101, colorList!A:B,2,FALSE),""))</f>
        <v>metálbarna</v>
      </c>
    </row>
    <row r="102" spans="1:29" ht="60" customHeight="1" thickBot="1" x14ac:dyDescent="0.3">
      <c r="A102" s="27" t="s">
        <v>1047</v>
      </c>
      <c r="B102" s="149" t="s">
        <v>1644</v>
      </c>
      <c r="C102" s="149" t="str">
        <f t="shared" si="11"/>
        <v>061569</v>
      </c>
      <c r="D102" s="4" t="str">
        <f t="shared" si="21"/>
        <v>Uni (52– 56 cm)</v>
      </c>
      <c r="E102" s="4" t="str">
        <f>IF(D102="", "", IFERROR(VLOOKUP(D102, sizeList!A:B,2,FALSE),""))</f>
        <v>Uni (52– 56 cm)</v>
      </c>
      <c r="F102" s="43" t="s">
        <v>1163</v>
      </c>
      <c r="G102" s="43" t="str">
        <f t="shared" si="13"/>
        <v>Casco Choice gyerek kobak</v>
      </c>
      <c r="H102" s="56" t="s">
        <v>1244</v>
      </c>
      <c r="I102" s="56" t="str">
        <f t="shared" si="14"/>
        <v>Choice brown metallic</v>
      </c>
      <c r="J102" s="3" t="s">
        <v>1256</v>
      </c>
      <c r="K102" s="3" t="str">
        <f t="shared" si="15"/>
        <v>Casco</v>
      </c>
      <c r="L102" s="83" t="s">
        <v>867</v>
      </c>
      <c r="M102" s="83" t="str">
        <f t="shared" si="16"/>
        <v>Lovasfelszerelés</v>
      </c>
      <c r="N102" s="83" t="s">
        <v>1305</v>
      </c>
      <c r="O102" s="83" t="str">
        <f t="shared" si="17"/>
        <v>Védőfelszerelés</v>
      </c>
      <c r="P102" s="83" t="s">
        <v>1306</v>
      </c>
      <c r="Q102" s="83" t="str">
        <f t="shared" si="18"/>
        <v>Kobak</v>
      </c>
      <c r="R102" s="83" t="s">
        <v>1309</v>
      </c>
      <c r="S102" s="83" t="str">
        <f t="shared" si="19"/>
        <v>Gyermek kobak</v>
      </c>
      <c r="T102" s="32"/>
      <c r="U102" s="109" t="s">
        <v>1376</v>
      </c>
      <c r="V102" s="114">
        <v>95</v>
      </c>
      <c r="W102" s="2" t="s">
        <v>1381</v>
      </c>
      <c r="X102" s="2"/>
      <c r="Y102" s="11"/>
      <c r="Z102" s="128" t="s">
        <v>1398</v>
      </c>
      <c r="AA102" s="77" t="s">
        <v>575</v>
      </c>
      <c r="AB102" s="80" t="str">
        <f t="shared" si="20"/>
        <v>Uni (52– 56 cm)</v>
      </c>
      <c r="AC102" s="128" t="str">
        <f>IF(Z102="", "", IFERROR(VLOOKUP(Z102, colorList!A:B,2,FALSE),""))</f>
        <v>metálbarna</v>
      </c>
    </row>
    <row r="103" spans="1:29" ht="60" customHeight="1" thickBot="1" x14ac:dyDescent="0.3">
      <c r="A103" s="27" t="s">
        <v>1048</v>
      </c>
      <c r="B103" s="149" t="s">
        <v>1645</v>
      </c>
      <c r="C103" s="149" t="str">
        <f t="shared" si="11"/>
        <v>061570</v>
      </c>
      <c r="D103" s="4" t="str">
        <f t="shared" si="21"/>
        <v>Uni (52– 56 cm)</v>
      </c>
      <c r="E103" s="4" t="str">
        <f>IF(D103="", "", IFERROR(VLOOKUP(D103, sizeList!A:B,2,FALSE),""))</f>
        <v>Uni (52– 56 cm)</v>
      </c>
      <c r="F103" s="43" t="s">
        <v>1164</v>
      </c>
      <c r="G103" s="43" t="str">
        <f t="shared" si="13"/>
        <v>Casco Choice Turnier gyerek kobak</v>
      </c>
      <c r="H103" s="56" t="s">
        <v>1245</v>
      </c>
      <c r="I103" s="56" t="str">
        <f t="shared" si="14"/>
        <v>Choice Turnier black</v>
      </c>
      <c r="J103" s="3" t="s">
        <v>1256</v>
      </c>
      <c r="K103" s="3" t="str">
        <f t="shared" si="15"/>
        <v>Casco</v>
      </c>
      <c r="L103" s="83" t="s">
        <v>867</v>
      </c>
      <c r="M103" s="83" t="str">
        <f t="shared" si="16"/>
        <v>Lovasfelszerelés</v>
      </c>
      <c r="N103" s="83" t="s">
        <v>1305</v>
      </c>
      <c r="O103" s="83" t="str">
        <f t="shared" si="17"/>
        <v>Védőfelszerelés</v>
      </c>
      <c r="P103" s="83" t="s">
        <v>1306</v>
      </c>
      <c r="Q103" s="83" t="str">
        <f t="shared" si="18"/>
        <v>Kobak</v>
      </c>
      <c r="R103" s="83" t="s">
        <v>1309</v>
      </c>
      <c r="S103" s="83" t="str">
        <f t="shared" si="19"/>
        <v>Gyermek kobak</v>
      </c>
      <c r="T103" s="32"/>
      <c r="U103" s="109">
        <v>4031381002044</v>
      </c>
      <c r="V103" s="114">
        <v>110</v>
      </c>
      <c r="W103" s="2" t="s">
        <v>1381</v>
      </c>
      <c r="X103" s="2"/>
      <c r="Y103" s="11"/>
      <c r="Z103" s="128" t="s">
        <v>110</v>
      </c>
      <c r="AA103" s="77" t="s">
        <v>575</v>
      </c>
      <c r="AB103" s="80" t="str">
        <f t="shared" si="20"/>
        <v>Uni (52– 56 cm)</v>
      </c>
      <c r="AC103" s="128" t="str">
        <f>IF(Z103="", "", IFERROR(VLOOKUP(Z103, colorList!A:B,2,FALSE),""))</f>
        <v>fekete</v>
      </c>
    </row>
    <row r="104" spans="1:29" ht="60" customHeight="1" thickBot="1" x14ac:dyDescent="0.3">
      <c r="A104" s="27" t="s">
        <v>1049</v>
      </c>
      <c r="B104" s="149" t="s">
        <v>1645</v>
      </c>
      <c r="C104" s="149" t="str">
        <f t="shared" si="11"/>
        <v>061572</v>
      </c>
      <c r="D104" s="4" t="str">
        <f t="shared" si="21"/>
        <v>Uni (52– 56 cm)</v>
      </c>
      <c r="E104" s="4" t="str">
        <f>IF(D104="", "", IFERROR(VLOOKUP(D104, sizeList!A:B,2,FALSE),""))</f>
        <v>Uni (52– 56 cm)</v>
      </c>
      <c r="F104" s="43" t="s">
        <v>1164</v>
      </c>
      <c r="G104" s="43" t="str">
        <f t="shared" si="13"/>
        <v>Casco Choice Turnier gyerek kobak</v>
      </c>
      <c r="H104" s="56" t="s">
        <v>1246</v>
      </c>
      <c r="I104" s="56" t="str">
        <f t="shared" si="14"/>
        <v>Choice Turnier deep sage</v>
      </c>
      <c r="J104" s="3" t="s">
        <v>1256</v>
      </c>
      <c r="K104" s="3" t="str">
        <f t="shared" si="15"/>
        <v>Casco</v>
      </c>
      <c r="L104" s="83" t="s">
        <v>867</v>
      </c>
      <c r="M104" s="83" t="str">
        <f t="shared" si="16"/>
        <v>Lovasfelszerelés</v>
      </c>
      <c r="N104" s="83" t="s">
        <v>1305</v>
      </c>
      <c r="O104" s="83" t="str">
        <f t="shared" si="17"/>
        <v>Védőfelszerelés</v>
      </c>
      <c r="P104" s="83" t="s">
        <v>1306</v>
      </c>
      <c r="Q104" s="83" t="str">
        <f t="shared" si="18"/>
        <v>Kobak</v>
      </c>
      <c r="R104" s="83" t="s">
        <v>1309</v>
      </c>
      <c r="S104" s="83" t="str">
        <f t="shared" si="19"/>
        <v>Gyermek kobak</v>
      </c>
      <c r="T104" s="32"/>
      <c r="U104" s="109" t="s">
        <v>1377</v>
      </c>
      <c r="V104" s="114">
        <v>110</v>
      </c>
      <c r="W104" s="2" t="s">
        <v>1381</v>
      </c>
      <c r="X104" s="2"/>
      <c r="Y104" s="11"/>
      <c r="Z104" s="128" t="s">
        <v>203</v>
      </c>
      <c r="AA104" s="77" t="s">
        <v>575</v>
      </c>
      <c r="AB104" s="80" t="str">
        <f t="shared" si="20"/>
        <v>Uni (52– 56 cm)</v>
      </c>
      <c r="AC104" s="128" t="str">
        <f>IF(Z104="", "", IFERROR(VLOOKUP(Z104, colorList!A:B,2,FALSE),""))</f>
        <v>zöld</v>
      </c>
    </row>
    <row r="105" spans="1:29" ht="60" customHeight="1" thickBot="1" x14ac:dyDescent="0.3">
      <c r="A105" s="27" t="s">
        <v>1050</v>
      </c>
      <c r="B105" s="149" t="s">
        <v>1645</v>
      </c>
      <c r="C105" s="149" t="str">
        <f t="shared" si="11"/>
        <v>061573</v>
      </c>
      <c r="D105" s="4" t="str">
        <f t="shared" si="21"/>
        <v>Uni (52– 56 cm)</v>
      </c>
      <c r="E105" s="4" t="str">
        <f>IF(D105="", "", IFERROR(VLOOKUP(D105, sizeList!A:B,2,FALSE),""))</f>
        <v>Uni (52– 56 cm)</v>
      </c>
      <c r="F105" s="43" t="s">
        <v>1164</v>
      </c>
      <c r="G105" s="43" t="str">
        <f t="shared" si="13"/>
        <v>Casco Choice Turnier gyerek kobak</v>
      </c>
      <c r="H105" s="56" t="s">
        <v>1247</v>
      </c>
      <c r="I105" s="56" t="str">
        <f t="shared" si="14"/>
        <v>Choice Turnier english rose shiny</v>
      </c>
      <c r="J105" s="3" t="s">
        <v>1256</v>
      </c>
      <c r="K105" s="3" t="str">
        <f t="shared" si="15"/>
        <v>Casco</v>
      </c>
      <c r="L105" s="83" t="s">
        <v>867</v>
      </c>
      <c r="M105" s="83" t="str">
        <f t="shared" si="16"/>
        <v>Lovasfelszerelés</v>
      </c>
      <c r="N105" s="83" t="s">
        <v>1305</v>
      </c>
      <c r="O105" s="83" t="str">
        <f t="shared" si="17"/>
        <v>Védőfelszerelés</v>
      </c>
      <c r="P105" s="83" t="s">
        <v>1306</v>
      </c>
      <c r="Q105" s="83" t="str">
        <f t="shared" si="18"/>
        <v>Kobak</v>
      </c>
      <c r="R105" s="83" t="s">
        <v>1309</v>
      </c>
      <c r="S105" s="83" t="str">
        <f t="shared" si="19"/>
        <v>Gyermek kobak</v>
      </c>
      <c r="T105" s="32"/>
      <c r="U105" s="109">
        <v>4031381004567</v>
      </c>
      <c r="V105" s="114">
        <v>110</v>
      </c>
      <c r="W105" s="2" t="s">
        <v>1381</v>
      </c>
      <c r="X105" s="2"/>
      <c r="Y105" s="11"/>
      <c r="Z105" s="127" t="s">
        <v>1395</v>
      </c>
      <c r="AA105" s="77" t="s">
        <v>575</v>
      </c>
      <c r="AB105" s="80" t="str">
        <f t="shared" si="20"/>
        <v>Uni (52– 56 cm)</v>
      </c>
      <c r="AC105" s="127" t="str">
        <f>IF(Z105="", "", IFERROR(VLOOKUP(Z105, colorList!A:B,2,FALSE),""))</f>
        <v>rózsaszín</v>
      </c>
    </row>
    <row r="106" spans="1:29" ht="60" customHeight="1" thickBot="1" x14ac:dyDescent="0.3">
      <c r="A106" s="27" t="s">
        <v>1051</v>
      </c>
      <c r="B106" s="149" t="s">
        <v>1645</v>
      </c>
      <c r="C106" s="149" t="str">
        <f t="shared" si="11"/>
        <v>061577</v>
      </c>
      <c r="D106" s="4" t="str">
        <f t="shared" si="21"/>
        <v>Uni (52– 56 cm)</v>
      </c>
      <c r="E106" s="4" t="str">
        <f>IF(D106="", "", IFERROR(VLOOKUP(D106, sizeList!A:B,2,FALSE),""))</f>
        <v>Uni (52– 56 cm)</v>
      </c>
      <c r="F106" s="43" t="s">
        <v>1164</v>
      </c>
      <c r="G106" s="43" t="str">
        <f t="shared" si="13"/>
        <v>Casco Choice Turnier gyerek kobak</v>
      </c>
      <c r="H106" s="54" t="s">
        <v>1248</v>
      </c>
      <c r="I106" s="54" t="str">
        <f t="shared" si="14"/>
        <v>Choice Turnier blue grey shinny</v>
      </c>
      <c r="J106" s="3" t="s">
        <v>1256</v>
      </c>
      <c r="K106" s="3" t="str">
        <f t="shared" si="15"/>
        <v>Casco</v>
      </c>
      <c r="L106" s="83" t="s">
        <v>867</v>
      </c>
      <c r="M106" s="83" t="str">
        <f t="shared" si="16"/>
        <v>Lovasfelszerelés</v>
      </c>
      <c r="N106" s="83" t="s">
        <v>1305</v>
      </c>
      <c r="O106" s="83" t="str">
        <f t="shared" si="17"/>
        <v>Védőfelszerelés</v>
      </c>
      <c r="P106" s="83" t="s">
        <v>1306</v>
      </c>
      <c r="Q106" s="83" t="str">
        <f t="shared" si="18"/>
        <v>Kobak</v>
      </c>
      <c r="R106" s="83" t="s">
        <v>1309</v>
      </c>
      <c r="S106" s="83" t="str">
        <f t="shared" si="19"/>
        <v>Gyermek kobak</v>
      </c>
      <c r="T106" s="32"/>
      <c r="U106" s="109">
        <v>4031381005120</v>
      </c>
      <c r="V106" s="114">
        <v>110</v>
      </c>
      <c r="W106" s="2" t="s">
        <v>1381</v>
      </c>
      <c r="X106" s="2"/>
      <c r="Y106" s="11"/>
      <c r="Z106" s="127" t="s">
        <v>1399</v>
      </c>
      <c r="AA106" s="77" t="s">
        <v>575</v>
      </c>
      <c r="AB106" s="80" t="str">
        <f t="shared" si="20"/>
        <v>Uni (52– 56 cm)</v>
      </c>
      <c r="AC106" s="127" t="str">
        <f>IF(Z106="", "", IFERROR(VLOOKUP(Z106, colorList!A:B,2,FALSE),""))</f>
        <v>kékesszürke</v>
      </c>
    </row>
    <row r="107" spans="1:29" ht="60" customHeight="1" thickBot="1" x14ac:dyDescent="0.3">
      <c r="A107" s="27" t="s">
        <v>1039</v>
      </c>
      <c r="B107" s="149" t="s">
        <v>1666</v>
      </c>
      <c r="C107" s="149" t="str">
        <f t="shared" si="11"/>
        <v>062004</v>
      </c>
      <c r="D107" s="4" t="str">
        <f t="shared" si="21"/>
        <v>S (54-56cm)</v>
      </c>
      <c r="E107" s="4" t="str">
        <f>IF(D107="", "", IFERROR(VLOOKUP(D107, sizeList!A:B,2,FALSE),""))</f>
        <v>S (54-56cm)</v>
      </c>
      <c r="F107" s="46" t="s">
        <v>1162</v>
      </c>
      <c r="G107" s="46" t="str">
        <f t="shared" si="13"/>
        <v>Casco Youngster kobak</v>
      </c>
      <c r="H107" s="56" t="s">
        <v>1239</v>
      </c>
      <c r="I107" s="56" t="str">
        <f t="shared" si="14"/>
        <v>Youngster black matt</v>
      </c>
      <c r="J107" s="3" t="s">
        <v>1256</v>
      </c>
      <c r="K107" s="3" t="str">
        <f t="shared" si="15"/>
        <v>Casco</v>
      </c>
      <c r="L107" s="83" t="s">
        <v>867</v>
      </c>
      <c r="M107" s="83" t="str">
        <f t="shared" si="16"/>
        <v>Lovasfelszerelés</v>
      </c>
      <c r="N107" s="83" t="s">
        <v>1305</v>
      </c>
      <c r="O107" s="83" t="str">
        <f t="shared" si="17"/>
        <v>Védőfelszerelés</v>
      </c>
      <c r="P107" s="83" t="s">
        <v>1306</v>
      </c>
      <c r="Q107" s="83" t="str">
        <f t="shared" si="18"/>
        <v>Kobak</v>
      </c>
      <c r="R107" s="83" t="s">
        <v>1307</v>
      </c>
      <c r="S107" s="83" t="str">
        <f t="shared" si="19"/>
        <v>Felnőtt kobak</v>
      </c>
      <c r="T107" s="32"/>
      <c r="U107" s="109">
        <v>4031381405487</v>
      </c>
      <c r="V107" s="114">
        <v>85</v>
      </c>
      <c r="W107" s="2" t="s">
        <v>1381</v>
      </c>
      <c r="X107" s="2"/>
      <c r="Y107" s="11"/>
      <c r="Z107" s="127" t="s">
        <v>110</v>
      </c>
      <c r="AA107" s="65" t="s">
        <v>1428</v>
      </c>
      <c r="AB107" s="140" t="str">
        <f t="shared" si="20"/>
        <v>S (54-56cm)</v>
      </c>
      <c r="AC107" s="127" t="str">
        <f>IF(Z107="", "", IFERROR(VLOOKUP(Z107, colorList!A:B,2,FALSE),""))</f>
        <v>fekete</v>
      </c>
    </row>
    <row r="108" spans="1:29" ht="60" customHeight="1" thickBot="1" x14ac:dyDescent="0.3">
      <c r="A108" s="27" t="s">
        <v>1040</v>
      </c>
      <c r="B108" s="149" t="s">
        <v>1666</v>
      </c>
      <c r="C108" s="149" t="str">
        <f t="shared" si="11"/>
        <v>062004</v>
      </c>
      <c r="D108" s="4" t="str">
        <f t="shared" si="21"/>
        <v>M(57-58 cm)</v>
      </c>
      <c r="E108" s="4" t="str">
        <f>IF(D108="", "", IFERROR(VLOOKUP(D108, sizeList!A:B,2,FALSE),""))</f>
        <v>M(57-58 cm)</v>
      </c>
      <c r="F108" s="46" t="s">
        <v>1162</v>
      </c>
      <c r="G108" s="46" t="str">
        <f t="shared" si="13"/>
        <v>Casco Youngster kobak</v>
      </c>
      <c r="H108" s="56" t="s">
        <v>1239</v>
      </c>
      <c r="I108" s="56" t="str">
        <f t="shared" si="14"/>
        <v>Youngster black matt</v>
      </c>
      <c r="J108" s="3" t="s">
        <v>1256</v>
      </c>
      <c r="K108" s="3" t="str">
        <f t="shared" si="15"/>
        <v>Casco</v>
      </c>
      <c r="L108" s="83" t="s">
        <v>867</v>
      </c>
      <c r="M108" s="83" t="str">
        <f t="shared" si="16"/>
        <v>Lovasfelszerelés</v>
      </c>
      <c r="N108" s="83" t="s">
        <v>1305</v>
      </c>
      <c r="O108" s="83" t="str">
        <f t="shared" si="17"/>
        <v>Védőfelszerelés</v>
      </c>
      <c r="P108" s="83" t="s">
        <v>1306</v>
      </c>
      <c r="Q108" s="83" t="str">
        <f t="shared" si="18"/>
        <v>Kobak</v>
      </c>
      <c r="R108" s="83" t="s">
        <v>1307</v>
      </c>
      <c r="S108" s="83" t="str">
        <f t="shared" si="19"/>
        <v>Felnőtt kobak</v>
      </c>
      <c r="T108" s="32"/>
      <c r="U108" s="109">
        <v>4031381405470</v>
      </c>
      <c r="V108" s="114">
        <v>85</v>
      </c>
      <c r="W108" s="2" t="s">
        <v>1381</v>
      </c>
      <c r="X108" s="2"/>
      <c r="Y108" s="11"/>
      <c r="Z108" s="127" t="s">
        <v>110</v>
      </c>
      <c r="AA108" s="65" t="s">
        <v>566</v>
      </c>
      <c r="AB108" s="140" t="str">
        <f t="shared" si="20"/>
        <v>M(57-58 cm)</v>
      </c>
      <c r="AC108" s="127" t="str">
        <f>IF(Z108="", "", IFERROR(VLOOKUP(Z108, colorList!A:B,2,FALSE),""))</f>
        <v>fekete</v>
      </c>
    </row>
    <row r="109" spans="1:29" ht="60" customHeight="1" thickBot="1" x14ac:dyDescent="0.3">
      <c r="A109" s="27" t="s">
        <v>1041</v>
      </c>
      <c r="B109" s="149" t="s">
        <v>1666</v>
      </c>
      <c r="C109" s="149" t="str">
        <f t="shared" si="11"/>
        <v>062004</v>
      </c>
      <c r="D109" s="4" t="str">
        <f t="shared" si="21"/>
        <v>L(59-62 cm)</v>
      </c>
      <c r="E109" s="4" t="str">
        <f>IF(D109="", "", IFERROR(VLOOKUP(D109, sizeList!A:B,2,FALSE),""))</f>
        <v>L(59-62 cm)</v>
      </c>
      <c r="F109" s="46" t="s">
        <v>1162</v>
      </c>
      <c r="G109" s="46" t="str">
        <f t="shared" si="13"/>
        <v>Casco Youngster kobak</v>
      </c>
      <c r="H109" s="56" t="s">
        <v>1239</v>
      </c>
      <c r="I109" s="56" t="str">
        <f t="shared" si="14"/>
        <v>Youngster black matt</v>
      </c>
      <c r="J109" s="3" t="s">
        <v>1256</v>
      </c>
      <c r="K109" s="3" t="str">
        <f t="shared" si="15"/>
        <v>Casco</v>
      </c>
      <c r="L109" s="83" t="s">
        <v>867</v>
      </c>
      <c r="M109" s="83" t="str">
        <f t="shared" si="16"/>
        <v>Lovasfelszerelés</v>
      </c>
      <c r="N109" s="83" t="s">
        <v>1305</v>
      </c>
      <c r="O109" s="83" t="str">
        <f t="shared" si="17"/>
        <v>Védőfelszerelés</v>
      </c>
      <c r="P109" s="83" t="s">
        <v>1306</v>
      </c>
      <c r="Q109" s="83" t="str">
        <f t="shared" si="18"/>
        <v>Kobak</v>
      </c>
      <c r="R109" s="83" t="s">
        <v>1307</v>
      </c>
      <c r="S109" s="83" t="str">
        <f t="shared" si="19"/>
        <v>Felnőtt kobak</v>
      </c>
      <c r="T109" s="32"/>
      <c r="U109" s="109">
        <v>4031381405463</v>
      </c>
      <c r="V109" s="114">
        <v>85</v>
      </c>
      <c r="W109" s="2" t="s">
        <v>1381</v>
      </c>
      <c r="X109" s="2"/>
      <c r="Y109" s="11"/>
      <c r="Z109" s="127" t="s">
        <v>110</v>
      </c>
      <c r="AA109" s="65" t="s">
        <v>1422</v>
      </c>
      <c r="AB109" s="140" t="str">
        <f t="shared" si="20"/>
        <v>L(59-62 cm)</v>
      </c>
      <c r="AC109" s="127" t="str">
        <f>IF(Z109="", "", IFERROR(VLOOKUP(Z109, colorList!A:B,2,FALSE),""))</f>
        <v>fekete</v>
      </c>
    </row>
    <row r="110" spans="1:29" ht="60" customHeight="1" thickBot="1" x14ac:dyDescent="0.3">
      <c r="A110" s="27" t="s">
        <v>1033</v>
      </c>
      <c r="B110" s="149" t="s">
        <v>1664</v>
      </c>
      <c r="C110" s="149" t="str">
        <f t="shared" si="11"/>
        <v>063105</v>
      </c>
      <c r="D110" s="4" t="str">
        <f t="shared" si="21"/>
        <v>S(50-54 cm)</v>
      </c>
      <c r="E110" s="4" t="str">
        <f>IF(D110="", "", IFERROR(VLOOKUP(D110, sizeList!A:B,2,FALSE),""))</f>
        <v>S(50-54 cm)</v>
      </c>
      <c r="F110" s="46" t="s">
        <v>1160</v>
      </c>
      <c r="G110" s="46" t="str">
        <f t="shared" si="13"/>
        <v>Casco Passion kobak</v>
      </c>
      <c r="H110" s="56" t="s">
        <v>1235</v>
      </c>
      <c r="I110" s="56" t="str">
        <f t="shared" si="14"/>
        <v>Passion black</v>
      </c>
      <c r="J110" s="3" t="s">
        <v>1256</v>
      </c>
      <c r="K110" s="3" t="str">
        <f t="shared" si="15"/>
        <v>Casco</v>
      </c>
      <c r="L110" s="83" t="s">
        <v>867</v>
      </c>
      <c r="M110" s="83" t="str">
        <f t="shared" si="16"/>
        <v>Lovasfelszerelés</v>
      </c>
      <c r="N110" s="83" t="s">
        <v>1305</v>
      </c>
      <c r="O110" s="83" t="str">
        <f t="shared" si="17"/>
        <v>Védőfelszerelés</v>
      </c>
      <c r="P110" s="83" t="s">
        <v>1306</v>
      </c>
      <c r="Q110" s="83" t="str">
        <f t="shared" si="18"/>
        <v>Kobak</v>
      </c>
      <c r="R110" s="83" t="s">
        <v>1307</v>
      </c>
      <c r="S110" s="83" t="str">
        <f t="shared" si="19"/>
        <v>Felnőtt kobak</v>
      </c>
      <c r="T110" s="32"/>
      <c r="U110" s="109">
        <v>4031381405845</v>
      </c>
      <c r="V110" s="114">
        <v>130</v>
      </c>
      <c r="W110" s="2" t="s">
        <v>1381</v>
      </c>
      <c r="X110" s="2"/>
      <c r="Y110" s="11"/>
      <c r="Z110" s="127" t="s">
        <v>110</v>
      </c>
      <c r="AA110" s="73" t="s">
        <v>570</v>
      </c>
      <c r="AB110" s="142" t="str">
        <f t="shared" si="20"/>
        <v>S(50-54 cm)</v>
      </c>
      <c r="AC110" s="127" t="str">
        <f>IF(Z110="", "", IFERROR(VLOOKUP(Z110, colorList!A:B,2,FALSE),""))</f>
        <v>fekete</v>
      </c>
    </row>
    <row r="111" spans="1:29" ht="60" customHeight="1" thickBot="1" x14ac:dyDescent="0.3">
      <c r="A111" s="27" t="s">
        <v>1034</v>
      </c>
      <c r="B111" s="149" t="s">
        <v>1664</v>
      </c>
      <c r="C111" s="149" t="str">
        <f t="shared" si="11"/>
        <v>063105</v>
      </c>
      <c r="D111" s="4" t="str">
        <f t="shared" si="21"/>
        <v>M (54-57 cm)</v>
      </c>
      <c r="E111" s="4" t="str">
        <f>IF(D111="", "", IFERROR(VLOOKUP(D111, sizeList!A:B,2,FALSE),""))</f>
        <v>M (54-57 cm)</v>
      </c>
      <c r="F111" s="46" t="s">
        <v>1160</v>
      </c>
      <c r="G111" s="46" t="str">
        <f t="shared" si="13"/>
        <v>Casco Passion kobak</v>
      </c>
      <c r="H111" s="56" t="s">
        <v>1235</v>
      </c>
      <c r="I111" s="56" t="str">
        <f t="shared" si="14"/>
        <v>Passion black</v>
      </c>
      <c r="J111" s="3" t="s">
        <v>1256</v>
      </c>
      <c r="K111" s="3" t="str">
        <f t="shared" si="15"/>
        <v>Casco</v>
      </c>
      <c r="L111" s="83" t="s">
        <v>867</v>
      </c>
      <c r="M111" s="83" t="str">
        <f t="shared" si="16"/>
        <v>Lovasfelszerelés</v>
      </c>
      <c r="N111" s="83" t="s">
        <v>1305</v>
      </c>
      <c r="O111" s="83" t="str">
        <f t="shared" si="17"/>
        <v>Védőfelszerelés</v>
      </c>
      <c r="P111" s="83" t="s">
        <v>1306</v>
      </c>
      <c r="Q111" s="83" t="str">
        <f t="shared" si="18"/>
        <v>Kobak</v>
      </c>
      <c r="R111" s="83" t="s">
        <v>1307</v>
      </c>
      <c r="S111" s="83" t="str">
        <f t="shared" si="19"/>
        <v>Felnőtt kobak</v>
      </c>
      <c r="T111" s="32"/>
      <c r="U111" s="109">
        <v>4031381405852</v>
      </c>
      <c r="V111" s="114">
        <v>130</v>
      </c>
      <c r="W111" s="2" t="s">
        <v>1381</v>
      </c>
      <c r="X111" s="2"/>
      <c r="Y111" s="11"/>
      <c r="Z111" s="127" t="s">
        <v>110</v>
      </c>
      <c r="AA111" s="73" t="s">
        <v>1260</v>
      </c>
      <c r="AB111" s="142" t="str">
        <f t="shared" si="20"/>
        <v>M (54-57 cm)</v>
      </c>
      <c r="AC111" s="127" t="str">
        <f>IF(Z111="", "", IFERROR(VLOOKUP(Z111, colorList!A:B,2,FALSE),""))</f>
        <v>fekete</v>
      </c>
    </row>
    <row r="112" spans="1:29" ht="60" customHeight="1" thickBot="1" x14ac:dyDescent="0.3">
      <c r="A112" s="27" t="s">
        <v>1035</v>
      </c>
      <c r="B112" s="149" t="s">
        <v>1664</v>
      </c>
      <c r="C112" s="149" t="str">
        <f t="shared" si="11"/>
        <v>063105</v>
      </c>
      <c r="D112" s="4" t="str">
        <f t="shared" si="21"/>
        <v>L ( 57-60 cm)</v>
      </c>
      <c r="E112" s="4" t="str">
        <f>IF(D112="", "", IFERROR(VLOOKUP(D112, sizeList!A:B,2,FALSE),""))</f>
        <v>L ( 57-60 cm)</v>
      </c>
      <c r="F112" s="46" t="s">
        <v>1160</v>
      </c>
      <c r="G112" s="46" t="str">
        <f t="shared" si="13"/>
        <v>Casco Passion kobak</v>
      </c>
      <c r="H112" s="56" t="s">
        <v>1235</v>
      </c>
      <c r="I112" s="56" t="str">
        <f t="shared" si="14"/>
        <v>Passion black</v>
      </c>
      <c r="J112" s="3" t="s">
        <v>1256</v>
      </c>
      <c r="K112" s="3" t="str">
        <f t="shared" si="15"/>
        <v>Casco</v>
      </c>
      <c r="L112" s="83" t="s">
        <v>867</v>
      </c>
      <c r="M112" s="83" t="str">
        <f t="shared" si="16"/>
        <v>Lovasfelszerelés</v>
      </c>
      <c r="N112" s="83" t="s">
        <v>1305</v>
      </c>
      <c r="O112" s="83" t="str">
        <f t="shared" si="17"/>
        <v>Védőfelszerelés</v>
      </c>
      <c r="P112" s="83" t="s">
        <v>1306</v>
      </c>
      <c r="Q112" s="83" t="str">
        <f t="shared" si="18"/>
        <v>Kobak</v>
      </c>
      <c r="R112" s="83" t="s">
        <v>1307</v>
      </c>
      <c r="S112" s="83" t="str">
        <f t="shared" si="19"/>
        <v>Felnőtt kobak</v>
      </c>
      <c r="T112" s="32"/>
      <c r="U112" s="109">
        <v>4031381405869</v>
      </c>
      <c r="V112" s="114">
        <v>130</v>
      </c>
      <c r="W112" s="2" t="s">
        <v>1381</v>
      </c>
      <c r="X112" s="2"/>
      <c r="Y112" s="11"/>
      <c r="Z112" s="127" t="s">
        <v>110</v>
      </c>
      <c r="AA112" s="73" t="s">
        <v>1261</v>
      </c>
      <c r="AB112" s="142" t="str">
        <f t="shared" si="20"/>
        <v>L ( 57-60 cm)</v>
      </c>
      <c r="AC112" s="127" t="str">
        <f>IF(Z112="", "", IFERROR(VLOOKUP(Z112, colorList!A:B,2,FALSE),""))</f>
        <v>fekete</v>
      </c>
    </row>
    <row r="113" spans="1:29" ht="60" customHeight="1" thickBot="1" x14ac:dyDescent="0.3">
      <c r="A113" s="27" t="s">
        <v>980</v>
      </c>
      <c r="B113" s="149" t="s">
        <v>1633</v>
      </c>
      <c r="C113" s="149" t="str">
        <f t="shared" si="11"/>
        <v>064052</v>
      </c>
      <c r="D113" s="4" t="str">
        <f t="shared" si="21"/>
        <v>XS-S (50 – 54 cm)</v>
      </c>
      <c r="E113" s="4" t="str">
        <f>IF(D113="", "", IFERROR(VLOOKUP(D113, sizeList!A:B,2,FALSE),""))</f>
        <v>XS-S (50 – 54 cm)</v>
      </c>
      <c r="F113" s="49" t="s">
        <v>1156</v>
      </c>
      <c r="G113" s="49" t="str">
        <f t="shared" si="13"/>
        <v>Casco Mistrall 2 Edition kobak</v>
      </c>
      <c r="H113" s="59" t="s">
        <v>1219</v>
      </c>
      <c r="I113" s="59" t="str">
        <f t="shared" si="14"/>
        <v>MISTRALL-2 Edition, black-sw structure</v>
      </c>
      <c r="J113" s="3" t="s">
        <v>1256</v>
      </c>
      <c r="K113" s="3" t="str">
        <f t="shared" si="15"/>
        <v>Casco</v>
      </c>
      <c r="L113" s="83" t="s">
        <v>867</v>
      </c>
      <c r="M113" s="83" t="str">
        <f t="shared" si="16"/>
        <v>Lovasfelszerelés</v>
      </c>
      <c r="N113" s="83" t="s">
        <v>1305</v>
      </c>
      <c r="O113" s="83" t="str">
        <f t="shared" si="17"/>
        <v>Védőfelszerelés</v>
      </c>
      <c r="P113" s="83" t="s">
        <v>1306</v>
      </c>
      <c r="Q113" s="83" t="str">
        <f t="shared" si="18"/>
        <v>Kobak</v>
      </c>
      <c r="R113" s="83" t="s">
        <v>1307</v>
      </c>
      <c r="S113" s="83" t="str">
        <f t="shared" si="19"/>
        <v>Felnőtt kobak</v>
      </c>
      <c r="T113" s="32"/>
      <c r="U113" s="99">
        <v>4031381005014</v>
      </c>
      <c r="V113" s="114">
        <v>210</v>
      </c>
      <c r="W113" s="2" t="s">
        <v>1381</v>
      </c>
      <c r="X113" s="2"/>
      <c r="Y113" s="11"/>
      <c r="Z113" s="127" t="s">
        <v>110</v>
      </c>
      <c r="AA113" s="65" t="s">
        <v>569</v>
      </c>
      <c r="AB113" s="140" t="str">
        <f t="shared" si="20"/>
        <v>XS-S (50 – 54 cm)</v>
      </c>
      <c r="AC113" s="127" t="str">
        <f>IF(Z113="", "", IFERROR(VLOOKUP(Z113, colorList!A:B,2,FALSE),""))</f>
        <v>fekete</v>
      </c>
    </row>
    <row r="114" spans="1:29" ht="60" customHeight="1" thickBot="1" x14ac:dyDescent="0.3">
      <c r="A114" s="27" t="s">
        <v>981</v>
      </c>
      <c r="B114" s="149" t="s">
        <v>1633</v>
      </c>
      <c r="C114" s="149" t="str">
        <f t="shared" si="11"/>
        <v>064052</v>
      </c>
      <c r="D114" s="4" t="str">
        <f t="shared" si="21"/>
        <v>S-M (55– 57 cm)</v>
      </c>
      <c r="E114" s="4" t="str">
        <f>IF(D114="", "", IFERROR(VLOOKUP(D114, sizeList!A:B,2,FALSE),""))</f>
        <v>S-M (55– 57 cm)</v>
      </c>
      <c r="F114" s="49" t="s">
        <v>1156</v>
      </c>
      <c r="G114" s="49" t="str">
        <f t="shared" si="13"/>
        <v>Casco Mistrall 2 Edition kobak</v>
      </c>
      <c r="H114" s="59" t="s">
        <v>1219</v>
      </c>
      <c r="I114" s="59" t="str">
        <f t="shared" si="14"/>
        <v>MISTRALL-2 Edition, black-sw structure</v>
      </c>
      <c r="J114" s="3" t="s">
        <v>1256</v>
      </c>
      <c r="K114" s="3" t="str">
        <f t="shared" si="15"/>
        <v>Casco</v>
      </c>
      <c r="L114" s="83" t="s">
        <v>867</v>
      </c>
      <c r="M114" s="83" t="str">
        <f t="shared" si="16"/>
        <v>Lovasfelszerelés</v>
      </c>
      <c r="N114" s="83" t="s">
        <v>1305</v>
      </c>
      <c r="O114" s="83" t="str">
        <f t="shared" si="17"/>
        <v>Védőfelszerelés</v>
      </c>
      <c r="P114" s="83" t="s">
        <v>1306</v>
      </c>
      <c r="Q114" s="83" t="str">
        <f t="shared" si="18"/>
        <v>Kobak</v>
      </c>
      <c r="R114" s="83" t="s">
        <v>1307</v>
      </c>
      <c r="S114" s="83" t="str">
        <f t="shared" si="19"/>
        <v>Felnőtt kobak</v>
      </c>
      <c r="T114" s="32"/>
      <c r="U114" s="99">
        <v>4031381005021</v>
      </c>
      <c r="V114" s="114">
        <v>210</v>
      </c>
      <c r="W114" s="2" t="s">
        <v>1381</v>
      </c>
      <c r="X114" s="2"/>
      <c r="Y114" s="11"/>
      <c r="Z114" s="127" t="s">
        <v>110</v>
      </c>
      <c r="AA114" s="65" t="s">
        <v>567</v>
      </c>
      <c r="AB114" s="140" t="str">
        <f t="shared" si="20"/>
        <v>S-M (55– 57 cm)</v>
      </c>
      <c r="AC114" s="127" t="str">
        <f>IF(Z114="", "", IFERROR(VLOOKUP(Z114, colorList!A:B,2,FALSE),""))</f>
        <v>fekete</v>
      </c>
    </row>
    <row r="115" spans="1:29" ht="60" customHeight="1" thickBot="1" x14ac:dyDescent="0.3">
      <c r="A115" s="27" t="s">
        <v>982</v>
      </c>
      <c r="B115" s="149" t="s">
        <v>1633</v>
      </c>
      <c r="C115" s="149" t="str">
        <f t="shared" si="11"/>
        <v>064052</v>
      </c>
      <c r="D115" s="4" t="str">
        <f t="shared" si="21"/>
        <v>M-L (58 – 60 cm)</v>
      </c>
      <c r="E115" s="4" t="str">
        <f>IF(D115="", "", IFERROR(VLOOKUP(D115, sizeList!A:B,2,FALSE),""))</f>
        <v>M-L (58 – 60 cm)</v>
      </c>
      <c r="F115" s="49" t="s">
        <v>1156</v>
      </c>
      <c r="G115" s="49" t="str">
        <f t="shared" si="13"/>
        <v>Casco Mistrall 2 Edition kobak</v>
      </c>
      <c r="H115" s="59" t="s">
        <v>1219</v>
      </c>
      <c r="I115" s="59" t="str">
        <f t="shared" si="14"/>
        <v>MISTRALL-2 Edition, black-sw structure</v>
      </c>
      <c r="J115" s="3" t="s">
        <v>1256</v>
      </c>
      <c r="K115" s="3" t="str">
        <f t="shared" si="15"/>
        <v>Casco</v>
      </c>
      <c r="L115" s="83" t="s">
        <v>867</v>
      </c>
      <c r="M115" s="83" t="str">
        <f t="shared" si="16"/>
        <v>Lovasfelszerelés</v>
      </c>
      <c r="N115" s="83" t="s">
        <v>1305</v>
      </c>
      <c r="O115" s="83" t="str">
        <f t="shared" si="17"/>
        <v>Védőfelszerelés</v>
      </c>
      <c r="P115" s="83" t="s">
        <v>1306</v>
      </c>
      <c r="Q115" s="83" t="str">
        <f t="shared" si="18"/>
        <v>Kobak</v>
      </c>
      <c r="R115" s="83" t="s">
        <v>1307</v>
      </c>
      <c r="S115" s="83" t="str">
        <f t="shared" si="19"/>
        <v>Felnőtt kobak</v>
      </c>
      <c r="T115" s="32"/>
      <c r="U115" s="99">
        <v>4031381005007</v>
      </c>
      <c r="V115" s="114">
        <v>210</v>
      </c>
      <c r="W115" s="2" t="s">
        <v>1381</v>
      </c>
      <c r="X115" s="2"/>
      <c r="Y115" s="11"/>
      <c r="Z115" s="127" t="s">
        <v>110</v>
      </c>
      <c r="AA115" s="65" t="s">
        <v>568</v>
      </c>
      <c r="AB115" s="140" t="str">
        <f t="shared" si="20"/>
        <v>M-L (58 – 60 cm)</v>
      </c>
      <c r="AC115" s="127" t="str">
        <f>IF(Z115="", "", IFERROR(VLOOKUP(Z115, colorList!A:B,2,FALSE),""))</f>
        <v>fekete</v>
      </c>
    </row>
    <row r="116" spans="1:29" ht="60" customHeight="1" thickBot="1" x14ac:dyDescent="0.3">
      <c r="A116" s="28" t="s">
        <v>983</v>
      </c>
      <c r="B116" s="149" t="s">
        <v>1633</v>
      </c>
      <c r="C116" s="149" t="str">
        <f t="shared" si="11"/>
        <v>064052</v>
      </c>
      <c r="D116" s="4" t="str">
        <f t="shared" ref="D116:D147" si="22">IF(ISBLANK(AA116),"",TRIM(AA116))</f>
        <v>L-XL (60 - 63 cm)</v>
      </c>
      <c r="E116" s="4" t="str">
        <f>IF(D116="", "", IFERROR(VLOOKUP(D116, sizeList!A:B,2,FALSE),""))</f>
        <v>L-XL (60 - 63 cm)</v>
      </c>
      <c r="F116" s="50" t="s">
        <v>1156</v>
      </c>
      <c r="G116" s="50" t="str">
        <f t="shared" si="13"/>
        <v>Casco Mistrall 2 Edition kobak</v>
      </c>
      <c r="H116" s="61" t="s">
        <v>1219</v>
      </c>
      <c r="I116" s="61" t="str">
        <f t="shared" si="14"/>
        <v>MISTRALL-2 Edition, black-sw structure</v>
      </c>
      <c r="J116" s="3" t="s">
        <v>1256</v>
      </c>
      <c r="K116" s="3" t="str">
        <f t="shared" si="15"/>
        <v>Casco</v>
      </c>
      <c r="L116" s="83" t="s">
        <v>867</v>
      </c>
      <c r="M116" s="83" t="str">
        <f t="shared" si="16"/>
        <v>Lovasfelszerelés</v>
      </c>
      <c r="N116" s="83" t="s">
        <v>1305</v>
      </c>
      <c r="O116" s="83" t="str">
        <f t="shared" si="17"/>
        <v>Védőfelszerelés</v>
      </c>
      <c r="P116" s="83" t="s">
        <v>1306</v>
      </c>
      <c r="Q116" s="83" t="str">
        <f t="shared" si="18"/>
        <v>Kobak</v>
      </c>
      <c r="R116" s="83" t="s">
        <v>1307</v>
      </c>
      <c r="S116" s="83" t="str">
        <f t="shared" si="19"/>
        <v>Felnőtt kobak</v>
      </c>
      <c r="T116" s="32"/>
      <c r="U116" s="100">
        <v>4031381005038</v>
      </c>
      <c r="V116" s="115">
        <v>210</v>
      </c>
      <c r="W116" s="2" t="s">
        <v>1381</v>
      </c>
      <c r="X116" s="2"/>
      <c r="Y116" s="11"/>
      <c r="Z116" s="127" t="s">
        <v>110</v>
      </c>
      <c r="AA116" s="66" t="s">
        <v>1423</v>
      </c>
      <c r="AB116" s="140" t="str">
        <f t="shared" si="20"/>
        <v>L-XL (60 - 63 cm)</v>
      </c>
      <c r="AC116" s="127" t="str">
        <f>IF(Z116="", "", IFERROR(VLOOKUP(Z116, colorList!A:B,2,FALSE),""))</f>
        <v>fekete</v>
      </c>
    </row>
    <row r="117" spans="1:29" ht="60" customHeight="1" thickBot="1" x14ac:dyDescent="0.3">
      <c r="A117" s="26" t="s">
        <v>984</v>
      </c>
      <c r="B117" s="149" t="s">
        <v>1633</v>
      </c>
      <c r="C117" s="149" t="str">
        <f t="shared" si="11"/>
        <v>064053</v>
      </c>
      <c r="D117" s="4" t="str">
        <f t="shared" si="22"/>
        <v>XS-S (50 – 54 cm)</v>
      </c>
      <c r="E117" s="4" t="str">
        <f>IF(D117="", "", IFERROR(VLOOKUP(D117, sizeList!A:B,2,FALSE),""))</f>
        <v>XS-S (50 – 54 cm)</v>
      </c>
      <c r="F117" s="51" t="s">
        <v>1156</v>
      </c>
      <c r="G117" s="51" t="str">
        <f t="shared" si="13"/>
        <v>Casco Mistrall 2 Edition kobak</v>
      </c>
      <c r="H117" s="60" t="s">
        <v>1220</v>
      </c>
      <c r="I117" s="60" t="str">
        <f t="shared" si="14"/>
        <v>MISTRALL-2 Edition, blue-sw structure</v>
      </c>
      <c r="J117" s="3" t="s">
        <v>1256</v>
      </c>
      <c r="K117" s="3" t="str">
        <f t="shared" si="15"/>
        <v>Casco</v>
      </c>
      <c r="L117" s="83" t="s">
        <v>867</v>
      </c>
      <c r="M117" s="83" t="str">
        <f t="shared" si="16"/>
        <v>Lovasfelszerelés</v>
      </c>
      <c r="N117" s="83" t="s">
        <v>1305</v>
      </c>
      <c r="O117" s="83" t="str">
        <f t="shared" si="17"/>
        <v>Védőfelszerelés</v>
      </c>
      <c r="P117" s="83" t="s">
        <v>1306</v>
      </c>
      <c r="Q117" s="83" t="str">
        <f t="shared" si="18"/>
        <v>Kobak</v>
      </c>
      <c r="R117" s="83" t="s">
        <v>1307</v>
      </c>
      <c r="S117" s="83" t="str">
        <f t="shared" si="19"/>
        <v>Felnőtt kobak</v>
      </c>
      <c r="T117" s="32"/>
      <c r="U117" s="101">
        <v>4031381004963</v>
      </c>
      <c r="V117" s="113">
        <v>210</v>
      </c>
      <c r="W117" s="2" t="s">
        <v>1381</v>
      </c>
      <c r="X117" s="2"/>
      <c r="Y117" s="11"/>
      <c r="Z117" s="126" t="s">
        <v>115</v>
      </c>
      <c r="AA117" s="64" t="s">
        <v>569</v>
      </c>
      <c r="AB117" s="140" t="str">
        <f t="shared" si="20"/>
        <v>XS-S (50 – 54 cm)</v>
      </c>
      <c r="AC117" s="126" t="str">
        <f>IF(Z117="", "", IFERROR(VLOOKUP(Z117, colorList!A:B,2,FALSE),""))</f>
        <v>kék</v>
      </c>
    </row>
    <row r="118" spans="1:29" ht="60" customHeight="1" thickBot="1" x14ac:dyDescent="0.3">
      <c r="A118" s="27" t="s">
        <v>985</v>
      </c>
      <c r="B118" s="149" t="s">
        <v>1633</v>
      </c>
      <c r="C118" s="149" t="str">
        <f t="shared" si="11"/>
        <v>064053</v>
      </c>
      <c r="D118" s="4" t="str">
        <f t="shared" si="22"/>
        <v>S-M (55– 57 cm)</v>
      </c>
      <c r="E118" s="4" t="str">
        <f>IF(D118="", "", IFERROR(VLOOKUP(D118, sizeList!A:B,2,FALSE),""))</f>
        <v>S-M (55– 57 cm)</v>
      </c>
      <c r="F118" s="49" t="s">
        <v>1156</v>
      </c>
      <c r="G118" s="49" t="str">
        <f t="shared" si="13"/>
        <v>Casco Mistrall 2 Edition kobak</v>
      </c>
      <c r="H118" s="59" t="s">
        <v>1220</v>
      </c>
      <c r="I118" s="59" t="str">
        <f t="shared" si="14"/>
        <v>MISTRALL-2 Edition, blue-sw structure</v>
      </c>
      <c r="J118" s="3" t="s">
        <v>1256</v>
      </c>
      <c r="K118" s="3" t="str">
        <f t="shared" si="15"/>
        <v>Casco</v>
      </c>
      <c r="L118" s="83" t="s">
        <v>867</v>
      </c>
      <c r="M118" s="83" t="str">
        <f t="shared" si="16"/>
        <v>Lovasfelszerelés</v>
      </c>
      <c r="N118" s="83" t="s">
        <v>1305</v>
      </c>
      <c r="O118" s="83" t="str">
        <f t="shared" si="17"/>
        <v>Védőfelszerelés</v>
      </c>
      <c r="P118" s="83" t="s">
        <v>1306</v>
      </c>
      <c r="Q118" s="83" t="str">
        <f t="shared" si="18"/>
        <v>Kobak</v>
      </c>
      <c r="R118" s="83" t="s">
        <v>1307</v>
      </c>
      <c r="S118" s="83" t="str">
        <f t="shared" si="19"/>
        <v>Felnőtt kobak</v>
      </c>
      <c r="T118" s="32"/>
      <c r="U118" s="99">
        <v>4031381004970</v>
      </c>
      <c r="V118" s="114">
        <v>210</v>
      </c>
      <c r="W118" s="2" t="s">
        <v>1381</v>
      </c>
      <c r="X118" s="2"/>
      <c r="Y118" s="11"/>
      <c r="Z118" s="126" t="s">
        <v>115</v>
      </c>
      <c r="AA118" s="65" t="s">
        <v>567</v>
      </c>
      <c r="AB118" s="140" t="str">
        <f t="shared" si="20"/>
        <v>S-M (55– 57 cm)</v>
      </c>
      <c r="AC118" s="126" t="str">
        <f>IF(Z118="", "", IFERROR(VLOOKUP(Z118, colorList!A:B,2,FALSE),""))</f>
        <v>kék</v>
      </c>
    </row>
    <row r="119" spans="1:29" ht="60" customHeight="1" thickBot="1" x14ac:dyDescent="0.3">
      <c r="A119" s="27" t="s">
        <v>986</v>
      </c>
      <c r="B119" s="149" t="s">
        <v>1633</v>
      </c>
      <c r="C119" s="149" t="str">
        <f t="shared" si="11"/>
        <v>064053</v>
      </c>
      <c r="D119" s="4" t="str">
        <f t="shared" si="22"/>
        <v>M-L (58 – 60 cm)</v>
      </c>
      <c r="E119" s="4" t="str">
        <f>IF(D119="", "", IFERROR(VLOOKUP(D119, sizeList!A:B,2,FALSE),""))</f>
        <v>M-L (58 – 60 cm)</v>
      </c>
      <c r="F119" s="49" t="s">
        <v>1156</v>
      </c>
      <c r="G119" s="49" t="str">
        <f t="shared" si="13"/>
        <v>Casco Mistrall 2 Edition kobak</v>
      </c>
      <c r="H119" s="59" t="s">
        <v>1220</v>
      </c>
      <c r="I119" s="59" t="str">
        <f t="shared" si="14"/>
        <v>MISTRALL-2 Edition, blue-sw structure</v>
      </c>
      <c r="J119" s="3" t="s">
        <v>1256</v>
      </c>
      <c r="K119" s="3" t="str">
        <f t="shared" si="15"/>
        <v>Casco</v>
      </c>
      <c r="L119" s="83" t="s">
        <v>867</v>
      </c>
      <c r="M119" s="83" t="str">
        <f t="shared" si="16"/>
        <v>Lovasfelszerelés</v>
      </c>
      <c r="N119" s="83" t="s">
        <v>1305</v>
      </c>
      <c r="O119" s="83" t="str">
        <f t="shared" si="17"/>
        <v>Védőfelszerelés</v>
      </c>
      <c r="P119" s="83" t="s">
        <v>1306</v>
      </c>
      <c r="Q119" s="83" t="str">
        <f t="shared" si="18"/>
        <v>Kobak</v>
      </c>
      <c r="R119" s="83" t="s">
        <v>1307</v>
      </c>
      <c r="S119" s="83" t="str">
        <f t="shared" si="19"/>
        <v>Felnőtt kobak</v>
      </c>
      <c r="T119" s="32"/>
      <c r="U119" s="99">
        <v>4031381004987</v>
      </c>
      <c r="V119" s="114">
        <v>210</v>
      </c>
      <c r="W119" s="2" t="s">
        <v>1381</v>
      </c>
      <c r="X119" s="2"/>
      <c r="Y119" s="11"/>
      <c r="Z119" s="126" t="s">
        <v>115</v>
      </c>
      <c r="AA119" s="65" t="s">
        <v>568</v>
      </c>
      <c r="AB119" s="140" t="str">
        <f t="shared" si="20"/>
        <v>M-L (58 – 60 cm)</v>
      </c>
      <c r="AC119" s="126" t="str">
        <f>IF(Z119="", "", IFERROR(VLOOKUP(Z119, colorList!A:B,2,FALSE),""))</f>
        <v>kék</v>
      </c>
    </row>
    <row r="120" spans="1:29" ht="60" customHeight="1" thickBot="1" x14ac:dyDescent="0.3">
      <c r="A120" s="27" t="s">
        <v>987</v>
      </c>
      <c r="B120" s="149" t="s">
        <v>1633</v>
      </c>
      <c r="C120" s="149" t="str">
        <f t="shared" si="11"/>
        <v>064053</v>
      </c>
      <c r="D120" s="4" t="str">
        <f t="shared" si="22"/>
        <v>L-XL (60 - 63 cm)</v>
      </c>
      <c r="E120" s="4" t="str">
        <f>IF(D120="", "", IFERROR(VLOOKUP(D120, sizeList!A:B,2,FALSE),""))</f>
        <v>L-XL (60 - 63 cm)</v>
      </c>
      <c r="F120" s="49" t="s">
        <v>1156</v>
      </c>
      <c r="G120" s="49" t="str">
        <f t="shared" si="13"/>
        <v>Casco Mistrall 2 Edition kobak</v>
      </c>
      <c r="H120" s="59" t="s">
        <v>1220</v>
      </c>
      <c r="I120" s="59" t="str">
        <f t="shared" si="14"/>
        <v>MISTRALL-2 Edition, blue-sw structure</v>
      </c>
      <c r="J120" s="3" t="s">
        <v>1256</v>
      </c>
      <c r="K120" s="3" t="str">
        <f t="shared" si="15"/>
        <v>Casco</v>
      </c>
      <c r="L120" s="83" t="s">
        <v>867</v>
      </c>
      <c r="M120" s="83" t="str">
        <f t="shared" si="16"/>
        <v>Lovasfelszerelés</v>
      </c>
      <c r="N120" s="83" t="s">
        <v>1305</v>
      </c>
      <c r="O120" s="83" t="str">
        <f t="shared" si="17"/>
        <v>Védőfelszerelés</v>
      </c>
      <c r="P120" s="83" t="s">
        <v>1306</v>
      </c>
      <c r="Q120" s="83" t="str">
        <f t="shared" si="18"/>
        <v>Kobak</v>
      </c>
      <c r="R120" s="83" t="s">
        <v>1307</v>
      </c>
      <c r="S120" s="83" t="str">
        <f t="shared" si="19"/>
        <v>Felnőtt kobak</v>
      </c>
      <c r="T120" s="32"/>
      <c r="U120" s="99">
        <v>4031381004994</v>
      </c>
      <c r="V120" s="114">
        <v>210</v>
      </c>
      <c r="W120" s="2" t="s">
        <v>1381</v>
      </c>
      <c r="X120" s="2"/>
      <c r="Y120" s="11"/>
      <c r="Z120" s="126" t="s">
        <v>115</v>
      </c>
      <c r="AA120" s="65" t="s">
        <v>1423</v>
      </c>
      <c r="AB120" s="140" t="str">
        <f t="shared" si="20"/>
        <v>L-XL (60 - 63 cm)</v>
      </c>
      <c r="AC120" s="126" t="str">
        <f>IF(Z120="", "", IFERROR(VLOOKUP(Z120, colorList!A:B,2,FALSE),""))</f>
        <v>kék</v>
      </c>
    </row>
    <row r="121" spans="1:29" ht="60" customHeight="1" thickBot="1" x14ac:dyDescent="0.3">
      <c r="A121" s="27" t="s">
        <v>988</v>
      </c>
      <c r="B121" s="149" t="s">
        <v>1633</v>
      </c>
      <c r="C121" s="149" t="str">
        <f t="shared" si="11"/>
        <v>064054</v>
      </c>
      <c r="D121" s="4" t="str">
        <f t="shared" si="22"/>
        <v>XS-S (50 – 54 cm)</v>
      </c>
      <c r="E121" s="4" t="str">
        <f>IF(D121="", "", IFERROR(VLOOKUP(D121, sizeList!A:B,2,FALSE),""))</f>
        <v>XS-S (50 – 54 cm)</v>
      </c>
      <c r="F121" s="49" t="s">
        <v>1156</v>
      </c>
      <c r="G121" s="49" t="str">
        <f t="shared" si="13"/>
        <v>Casco Mistrall 2 Edition kobak</v>
      </c>
      <c r="H121" s="59" t="s">
        <v>1221</v>
      </c>
      <c r="I121" s="59" t="str">
        <f t="shared" si="14"/>
        <v>MISTRALL-2 Edition, eng. rose-sw structure</v>
      </c>
      <c r="J121" s="3" t="s">
        <v>1256</v>
      </c>
      <c r="K121" s="3" t="str">
        <f t="shared" si="15"/>
        <v>Casco</v>
      </c>
      <c r="L121" s="83" t="s">
        <v>867</v>
      </c>
      <c r="M121" s="83" t="str">
        <f t="shared" si="16"/>
        <v>Lovasfelszerelés</v>
      </c>
      <c r="N121" s="83" t="s">
        <v>1305</v>
      </c>
      <c r="O121" s="83" t="str">
        <f t="shared" si="17"/>
        <v>Védőfelszerelés</v>
      </c>
      <c r="P121" s="83" t="s">
        <v>1306</v>
      </c>
      <c r="Q121" s="83" t="str">
        <f t="shared" si="18"/>
        <v>Kobak</v>
      </c>
      <c r="R121" s="83" t="s">
        <v>1307</v>
      </c>
      <c r="S121" s="83" t="str">
        <f t="shared" si="19"/>
        <v>Felnőtt kobak</v>
      </c>
      <c r="T121" s="32"/>
      <c r="U121" s="99">
        <v>4031381005069</v>
      </c>
      <c r="V121" s="114">
        <v>210</v>
      </c>
      <c r="W121" s="2" t="s">
        <v>1381</v>
      </c>
      <c r="X121" s="2"/>
      <c r="Y121" s="11"/>
      <c r="Z121" s="127" t="s">
        <v>1395</v>
      </c>
      <c r="AA121" s="65" t="s">
        <v>569</v>
      </c>
      <c r="AB121" s="140" t="str">
        <f t="shared" si="20"/>
        <v>XS-S (50 – 54 cm)</v>
      </c>
      <c r="AC121" s="127" t="str">
        <f>IF(Z121="", "", IFERROR(VLOOKUP(Z121, colorList!A:B,2,FALSE),""))</f>
        <v>rózsaszín</v>
      </c>
    </row>
    <row r="122" spans="1:29" s="10" customFormat="1" ht="60" customHeight="1" thickBot="1" x14ac:dyDescent="0.3">
      <c r="A122" s="27" t="s">
        <v>989</v>
      </c>
      <c r="B122" s="149" t="s">
        <v>1633</v>
      </c>
      <c r="C122" s="149" t="str">
        <f t="shared" si="11"/>
        <v>064054</v>
      </c>
      <c r="D122" s="4" t="str">
        <f t="shared" si="22"/>
        <v>S-M (55– 57 cm)</v>
      </c>
      <c r="E122" s="4" t="str">
        <f>IF(D122="", "", IFERROR(VLOOKUP(D122, sizeList!A:B,2,FALSE),""))</f>
        <v>S-M (55– 57 cm)</v>
      </c>
      <c r="F122" s="49" t="s">
        <v>1156</v>
      </c>
      <c r="G122" s="49" t="str">
        <f t="shared" si="13"/>
        <v>Casco Mistrall 2 Edition kobak</v>
      </c>
      <c r="H122" s="59" t="s">
        <v>1221</v>
      </c>
      <c r="I122" s="59" t="str">
        <f t="shared" si="14"/>
        <v>MISTRALL-2 Edition, eng. rose-sw structure</v>
      </c>
      <c r="J122" s="3" t="s">
        <v>1256</v>
      </c>
      <c r="K122" s="3" t="str">
        <f t="shared" si="15"/>
        <v>Casco</v>
      </c>
      <c r="L122" s="83" t="s">
        <v>867</v>
      </c>
      <c r="M122" s="83" t="str">
        <f t="shared" si="16"/>
        <v>Lovasfelszerelés</v>
      </c>
      <c r="N122" s="83" t="s">
        <v>1305</v>
      </c>
      <c r="O122" s="83" t="str">
        <f t="shared" si="17"/>
        <v>Védőfelszerelés</v>
      </c>
      <c r="P122" s="83" t="s">
        <v>1306</v>
      </c>
      <c r="Q122" s="83" t="str">
        <f t="shared" si="18"/>
        <v>Kobak</v>
      </c>
      <c r="R122" s="83" t="s">
        <v>1307</v>
      </c>
      <c r="S122" s="83" t="str">
        <f t="shared" si="19"/>
        <v>Felnőtt kobak</v>
      </c>
      <c r="T122" s="32"/>
      <c r="U122" s="99">
        <v>4031381005052</v>
      </c>
      <c r="V122" s="114">
        <v>210</v>
      </c>
      <c r="W122" s="2" t="s">
        <v>1381</v>
      </c>
      <c r="X122" s="2"/>
      <c r="Y122" s="11"/>
      <c r="Z122" s="127" t="s">
        <v>1395</v>
      </c>
      <c r="AA122" s="65" t="s">
        <v>567</v>
      </c>
      <c r="AB122" s="140" t="str">
        <f t="shared" si="20"/>
        <v>S-M (55– 57 cm)</v>
      </c>
      <c r="AC122" s="127" t="str">
        <f>IF(Z122="", "", IFERROR(VLOOKUP(Z122, colorList!A:B,2,FALSE),""))</f>
        <v>rózsaszín</v>
      </c>
    </row>
    <row r="123" spans="1:29" ht="60" customHeight="1" thickBot="1" x14ac:dyDescent="0.3">
      <c r="A123" s="27" t="s">
        <v>990</v>
      </c>
      <c r="B123" s="149" t="s">
        <v>1633</v>
      </c>
      <c r="C123" s="149" t="str">
        <f t="shared" si="11"/>
        <v>064054</v>
      </c>
      <c r="D123" s="4" t="str">
        <f t="shared" si="22"/>
        <v>M-L (58 – 60 cm)</v>
      </c>
      <c r="E123" s="4" t="str">
        <f>IF(D123="", "", IFERROR(VLOOKUP(D123, sizeList!A:B,2,FALSE),""))</f>
        <v>M-L (58 – 60 cm)</v>
      </c>
      <c r="F123" s="49" t="s">
        <v>1156</v>
      </c>
      <c r="G123" s="49" t="str">
        <f t="shared" si="13"/>
        <v>Casco Mistrall 2 Edition kobak</v>
      </c>
      <c r="H123" s="59" t="s">
        <v>1221</v>
      </c>
      <c r="I123" s="59" t="str">
        <f t="shared" si="14"/>
        <v>MISTRALL-2 Edition, eng. rose-sw structure</v>
      </c>
      <c r="J123" s="3" t="s">
        <v>1256</v>
      </c>
      <c r="K123" s="3" t="str">
        <f t="shared" si="15"/>
        <v>Casco</v>
      </c>
      <c r="L123" s="83" t="s">
        <v>867</v>
      </c>
      <c r="M123" s="83" t="str">
        <f t="shared" si="16"/>
        <v>Lovasfelszerelés</v>
      </c>
      <c r="N123" s="83" t="s">
        <v>1305</v>
      </c>
      <c r="O123" s="83" t="str">
        <f t="shared" si="17"/>
        <v>Védőfelszerelés</v>
      </c>
      <c r="P123" s="83" t="s">
        <v>1306</v>
      </c>
      <c r="Q123" s="83" t="str">
        <f t="shared" si="18"/>
        <v>Kobak</v>
      </c>
      <c r="R123" s="83" t="s">
        <v>1307</v>
      </c>
      <c r="S123" s="83" t="str">
        <f t="shared" si="19"/>
        <v>Felnőtt kobak</v>
      </c>
      <c r="T123" s="32"/>
      <c r="U123" s="99">
        <v>4031381005076</v>
      </c>
      <c r="V123" s="114">
        <v>210</v>
      </c>
      <c r="W123" s="2" t="s">
        <v>1381</v>
      </c>
      <c r="X123" s="2"/>
      <c r="Y123" s="11"/>
      <c r="Z123" s="127" t="s">
        <v>1395</v>
      </c>
      <c r="AA123" s="65" t="s">
        <v>568</v>
      </c>
      <c r="AB123" s="140" t="str">
        <f t="shared" si="20"/>
        <v>M-L (58 – 60 cm)</v>
      </c>
      <c r="AC123" s="127" t="str">
        <f>IF(Z123="", "", IFERROR(VLOOKUP(Z123, colorList!A:B,2,FALSE),""))</f>
        <v>rózsaszín</v>
      </c>
    </row>
    <row r="124" spans="1:29" ht="60" customHeight="1" thickBot="1" x14ac:dyDescent="0.3">
      <c r="A124" s="27" t="s">
        <v>991</v>
      </c>
      <c r="B124" s="149" t="s">
        <v>1633</v>
      </c>
      <c r="C124" s="149" t="str">
        <f t="shared" si="11"/>
        <v>064054</v>
      </c>
      <c r="D124" s="4" t="str">
        <f t="shared" si="22"/>
        <v>L-XL (60 - 63 cm)</v>
      </c>
      <c r="E124" s="4" t="str">
        <f>IF(D124="", "", IFERROR(VLOOKUP(D124, sizeList!A:B,2,FALSE),""))</f>
        <v>L-XL (60 - 63 cm)</v>
      </c>
      <c r="F124" s="49" t="s">
        <v>1156</v>
      </c>
      <c r="G124" s="49" t="str">
        <f t="shared" si="13"/>
        <v>Casco Mistrall 2 Edition kobak</v>
      </c>
      <c r="H124" s="59" t="s">
        <v>1221</v>
      </c>
      <c r="I124" s="59" t="str">
        <f t="shared" si="14"/>
        <v>MISTRALL-2 Edition, eng. rose-sw structure</v>
      </c>
      <c r="J124" s="3" t="s">
        <v>1256</v>
      </c>
      <c r="K124" s="3" t="str">
        <f t="shared" si="15"/>
        <v>Casco</v>
      </c>
      <c r="L124" s="83" t="s">
        <v>867</v>
      </c>
      <c r="M124" s="83" t="str">
        <f t="shared" si="16"/>
        <v>Lovasfelszerelés</v>
      </c>
      <c r="N124" s="83" t="s">
        <v>1305</v>
      </c>
      <c r="O124" s="83" t="str">
        <f t="shared" si="17"/>
        <v>Védőfelszerelés</v>
      </c>
      <c r="P124" s="83" t="s">
        <v>1306</v>
      </c>
      <c r="Q124" s="83" t="str">
        <f t="shared" si="18"/>
        <v>Kobak</v>
      </c>
      <c r="R124" s="83" t="s">
        <v>1307</v>
      </c>
      <c r="S124" s="83" t="str">
        <f t="shared" si="19"/>
        <v>Felnőtt kobak</v>
      </c>
      <c r="T124" s="32"/>
      <c r="U124" s="99">
        <v>4031381005045</v>
      </c>
      <c r="V124" s="114">
        <v>210</v>
      </c>
      <c r="W124" s="2" t="s">
        <v>1381</v>
      </c>
      <c r="X124" s="2"/>
      <c r="Y124" s="11"/>
      <c r="Z124" s="127" t="s">
        <v>1395</v>
      </c>
      <c r="AA124" s="65" t="s">
        <v>1423</v>
      </c>
      <c r="AB124" s="140" t="str">
        <f t="shared" si="20"/>
        <v>L-XL (60 - 63 cm)</v>
      </c>
      <c r="AC124" s="127" t="str">
        <f>IF(Z124="", "", IFERROR(VLOOKUP(Z124, colorList!A:B,2,FALSE),""))</f>
        <v>rózsaszín</v>
      </c>
    </row>
    <row r="125" spans="1:29" ht="60" customHeight="1" thickBot="1" x14ac:dyDescent="0.3">
      <c r="A125" s="27" t="s">
        <v>992</v>
      </c>
      <c r="B125" s="149" t="s">
        <v>1633</v>
      </c>
      <c r="C125" s="149" t="str">
        <f t="shared" si="11"/>
        <v>064055</v>
      </c>
      <c r="D125" s="4" t="str">
        <f t="shared" si="22"/>
        <v>XS-S (50 – 54 cm)</v>
      </c>
      <c r="E125" s="4" t="str">
        <f>IF(D125="", "", IFERROR(VLOOKUP(D125, sizeList!A:B,2,FALSE),""))</f>
        <v>XS-S (50 – 54 cm)</v>
      </c>
      <c r="F125" s="49" t="s">
        <v>1156</v>
      </c>
      <c r="G125" s="49" t="str">
        <f t="shared" si="13"/>
        <v>Casco Mistrall 2 Edition kobak</v>
      </c>
      <c r="H125" s="59" t="s">
        <v>1222</v>
      </c>
      <c r="I125" s="59" t="str">
        <f t="shared" si="14"/>
        <v>MISTRALL-2 Edition, dark red-sw structure</v>
      </c>
      <c r="J125" s="3" t="s">
        <v>1256</v>
      </c>
      <c r="K125" s="3" t="str">
        <f t="shared" si="15"/>
        <v>Casco</v>
      </c>
      <c r="L125" s="83" t="s">
        <v>867</v>
      </c>
      <c r="M125" s="83" t="str">
        <f t="shared" si="16"/>
        <v>Lovasfelszerelés</v>
      </c>
      <c r="N125" s="83" t="s">
        <v>1305</v>
      </c>
      <c r="O125" s="83" t="str">
        <f t="shared" si="17"/>
        <v>Védőfelszerelés</v>
      </c>
      <c r="P125" s="83" t="s">
        <v>1306</v>
      </c>
      <c r="Q125" s="83" t="str">
        <f t="shared" si="18"/>
        <v>Kobak</v>
      </c>
      <c r="R125" s="83" t="s">
        <v>1307</v>
      </c>
      <c r="S125" s="83" t="str">
        <f t="shared" si="19"/>
        <v>Felnőtt kobak</v>
      </c>
      <c r="T125" s="32"/>
      <c r="U125" s="99">
        <v>4031381005106</v>
      </c>
      <c r="V125" s="114">
        <v>210</v>
      </c>
      <c r="W125" s="2" t="s">
        <v>1381</v>
      </c>
      <c r="X125" s="2"/>
      <c r="Y125" s="11"/>
      <c r="Z125" s="127" t="s">
        <v>126</v>
      </c>
      <c r="AA125" s="65" t="s">
        <v>569</v>
      </c>
      <c r="AB125" s="140" t="str">
        <f t="shared" si="20"/>
        <v>XS-S (50 – 54 cm)</v>
      </c>
      <c r="AC125" s="127" t="str">
        <f>IF(Z125="", "", IFERROR(VLOOKUP(Z125, colorList!A:B,2,FALSE),""))</f>
        <v>bordó</v>
      </c>
    </row>
    <row r="126" spans="1:29" ht="60" customHeight="1" thickBot="1" x14ac:dyDescent="0.3">
      <c r="A126" s="27" t="s">
        <v>993</v>
      </c>
      <c r="B126" s="149" t="s">
        <v>1633</v>
      </c>
      <c r="C126" s="149" t="str">
        <f t="shared" si="11"/>
        <v>064055</v>
      </c>
      <c r="D126" s="4" t="str">
        <f t="shared" si="22"/>
        <v>S-M (55– 57 cm)</v>
      </c>
      <c r="E126" s="4" t="str">
        <f>IF(D126="", "", IFERROR(VLOOKUP(D126, sizeList!A:B,2,FALSE),""))</f>
        <v>S-M (55– 57 cm)</v>
      </c>
      <c r="F126" s="49" t="s">
        <v>1156</v>
      </c>
      <c r="G126" s="49" t="str">
        <f t="shared" si="13"/>
        <v>Casco Mistrall 2 Edition kobak</v>
      </c>
      <c r="H126" s="59" t="s">
        <v>1222</v>
      </c>
      <c r="I126" s="59" t="str">
        <f t="shared" si="14"/>
        <v>MISTRALL-2 Edition, dark red-sw structure</v>
      </c>
      <c r="J126" s="3" t="s">
        <v>1256</v>
      </c>
      <c r="K126" s="3" t="str">
        <f t="shared" si="15"/>
        <v>Casco</v>
      </c>
      <c r="L126" s="83" t="s">
        <v>867</v>
      </c>
      <c r="M126" s="83" t="str">
        <f t="shared" si="16"/>
        <v>Lovasfelszerelés</v>
      </c>
      <c r="N126" s="83" t="s">
        <v>1305</v>
      </c>
      <c r="O126" s="83" t="str">
        <f t="shared" si="17"/>
        <v>Védőfelszerelés</v>
      </c>
      <c r="P126" s="83" t="s">
        <v>1306</v>
      </c>
      <c r="Q126" s="83" t="str">
        <f t="shared" si="18"/>
        <v>Kobak</v>
      </c>
      <c r="R126" s="83" t="s">
        <v>1307</v>
      </c>
      <c r="S126" s="83" t="str">
        <f t="shared" si="19"/>
        <v>Felnőtt kobak</v>
      </c>
      <c r="T126" s="32"/>
      <c r="U126" s="99">
        <v>4031381005090</v>
      </c>
      <c r="V126" s="114">
        <v>210</v>
      </c>
      <c r="W126" s="2" t="s">
        <v>1381</v>
      </c>
      <c r="X126" s="2"/>
      <c r="Y126" s="11"/>
      <c r="Z126" s="127" t="s">
        <v>126</v>
      </c>
      <c r="AA126" s="65" t="s">
        <v>567</v>
      </c>
      <c r="AB126" s="140" t="str">
        <f t="shared" si="20"/>
        <v>S-M (55– 57 cm)</v>
      </c>
      <c r="AC126" s="127" t="str">
        <f>IF(Z126="", "", IFERROR(VLOOKUP(Z126, colorList!A:B,2,FALSE),""))</f>
        <v>bordó</v>
      </c>
    </row>
    <row r="127" spans="1:29" ht="60" customHeight="1" thickBot="1" x14ac:dyDescent="0.3">
      <c r="A127" s="27" t="s">
        <v>994</v>
      </c>
      <c r="B127" s="149" t="s">
        <v>1633</v>
      </c>
      <c r="C127" s="149" t="str">
        <f t="shared" si="11"/>
        <v>064055</v>
      </c>
      <c r="D127" s="4" t="str">
        <f t="shared" si="22"/>
        <v>M-L (58 – 60 cm)</v>
      </c>
      <c r="E127" s="4" t="str">
        <f>IF(D127="", "", IFERROR(VLOOKUP(D127, sizeList!A:B,2,FALSE),""))</f>
        <v>M-L (58 – 60 cm)</v>
      </c>
      <c r="F127" s="49" t="s">
        <v>1156</v>
      </c>
      <c r="G127" s="49" t="str">
        <f t="shared" si="13"/>
        <v>Casco Mistrall 2 Edition kobak</v>
      </c>
      <c r="H127" s="59" t="s">
        <v>1222</v>
      </c>
      <c r="I127" s="59" t="str">
        <f t="shared" si="14"/>
        <v>MISTRALL-2 Edition, dark red-sw structure</v>
      </c>
      <c r="J127" s="3" t="s">
        <v>1256</v>
      </c>
      <c r="K127" s="3" t="str">
        <f t="shared" si="15"/>
        <v>Casco</v>
      </c>
      <c r="L127" s="83" t="s">
        <v>867</v>
      </c>
      <c r="M127" s="83" t="str">
        <f t="shared" si="16"/>
        <v>Lovasfelszerelés</v>
      </c>
      <c r="N127" s="83" t="s">
        <v>1305</v>
      </c>
      <c r="O127" s="83" t="str">
        <f t="shared" si="17"/>
        <v>Védőfelszerelés</v>
      </c>
      <c r="P127" s="83" t="s">
        <v>1306</v>
      </c>
      <c r="Q127" s="83" t="str">
        <f t="shared" si="18"/>
        <v>Kobak</v>
      </c>
      <c r="R127" s="83" t="s">
        <v>1307</v>
      </c>
      <c r="S127" s="83" t="str">
        <f t="shared" si="19"/>
        <v>Felnőtt kobak</v>
      </c>
      <c r="T127" s="32"/>
      <c r="U127" s="99">
        <v>4031381005083</v>
      </c>
      <c r="V127" s="114">
        <v>210</v>
      </c>
      <c r="W127" s="2" t="s">
        <v>1381</v>
      </c>
      <c r="X127" s="2"/>
      <c r="Y127" s="11"/>
      <c r="Z127" s="127" t="s">
        <v>126</v>
      </c>
      <c r="AA127" s="65" t="s">
        <v>568</v>
      </c>
      <c r="AB127" s="140" t="str">
        <f t="shared" si="20"/>
        <v>M-L (58 – 60 cm)</v>
      </c>
      <c r="AC127" s="127" t="str">
        <f>IF(Z127="", "", IFERROR(VLOOKUP(Z127, colorList!A:B,2,FALSE),""))</f>
        <v>bordó</v>
      </c>
    </row>
    <row r="128" spans="1:29" ht="60" customHeight="1" thickBot="1" x14ac:dyDescent="0.3">
      <c r="A128" s="27" t="s">
        <v>995</v>
      </c>
      <c r="B128" s="149" t="s">
        <v>1633</v>
      </c>
      <c r="C128" s="149" t="str">
        <f t="shared" si="11"/>
        <v>064055</v>
      </c>
      <c r="D128" s="4" t="str">
        <f t="shared" si="22"/>
        <v>L-XL (60 - 63 cm)</v>
      </c>
      <c r="E128" s="4" t="str">
        <f>IF(D128="", "", IFERROR(VLOOKUP(D128, sizeList!A:B,2,FALSE),""))</f>
        <v>L-XL (60 - 63 cm)</v>
      </c>
      <c r="F128" s="49" t="s">
        <v>1156</v>
      </c>
      <c r="G128" s="49" t="str">
        <f t="shared" si="13"/>
        <v>Casco Mistrall 2 Edition kobak</v>
      </c>
      <c r="H128" s="59" t="s">
        <v>1222</v>
      </c>
      <c r="I128" s="59" t="str">
        <f t="shared" si="14"/>
        <v>MISTRALL-2 Edition, dark red-sw structure</v>
      </c>
      <c r="J128" s="3" t="s">
        <v>1256</v>
      </c>
      <c r="K128" s="3" t="str">
        <f t="shared" si="15"/>
        <v>Casco</v>
      </c>
      <c r="L128" s="83" t="s">
        <v>867</v>
      </c>
      <c r="M128" s="83" t="str">
        <f t="shared" si="16"/>
        <v>Lovasfelszerelés</v>
      </c>
      <c r="N128" s="83" t="s">
        <v>1305</v>
      </c>
      <c r="O128" s="83" t="str">
        <f t="shared" si="17"/>
        <v>Védőfelszerelés</v>
      </c>
      <c r="P128" s="83" t="s">
        <v>1306</v>
      </c>
      <c r="Q128" s="83" t="str">
        <f t="shared" si="18"/>
        <v>Kobak</v>
      </c>
      <c r="R128" s="83" t="s">
        <v>1307</v>
      </c>
      <c r="S128" s="83" t="str">
        <f t="shared" si="19"/>
        <v>Felnőtt kobak</v>
      </c>
      <c r="T128" s="32"/>
      <c r="U128" s="99">
        <v>4031381005113</v>
      </c>
      <c r="V128" s="114">
        <v>210</v>
      </c>
      <c r="W128" s="2" t="s">
        <v>1381</v>
      </c>
      <c r="X128" s="2"/>
      <c r="Y128" s="11"/>
      <c r="Z128" s="127" t="s">
        <v>126</v>
      </c>
      <c r="AA128" s="65" t="s">
        <v>1423</v>
      </c>
      <c r="AB128" s="140" t="str">
        <f t="shared" si="20"/>
        <v>L-XL (60 - 63 cm)</v>
      </c>
      <c r="AC128" s="127" t="str">
        <f>IF(Z128="", "", IFERROR(VLOOKUP(Z128, colorList!A:B,2,FALSE),""))</f>
        <v>bordó</v>
      </c>
    </row>
    <row r="129" spans="1:29" ht="60" customHeight="1" thickBot="1" x14ac:dyDescent="0.3">
      <c r="A129" s="27" t="s">
        <v>996</v>
      </c>
      <c r="B129" s="149" t="s">
        <v>1633</v>
      </c>
      <c r="C129" s="149" t="str">
        <f t="shared" si="11"/>
        <v>064044</v>
      </c>
      <c r="D129" s="4" t="str">
        <f t="shared" si="22"/>
        <v>XS-S (50 – 54 cm)</v>
      </c>
      <c r="E129" s="4" t="str">
        <f>IF(D129="", "", IFERROR(VLOOKUP(D129, sizeList!A:B,2,FALSE),""))</f>
        <v>XS-S (50 – 54 cm)</v>
      </c>
      <c r="F129" s="49" t="s">
        <v>1156</v>
      </c>
      <c r="G129" s="49" t="str">
        <f t="shared" si="13"/>
        <v>Casco Mistrall 2 Edition kobak</v>
      </c>
      <c r="H129" s="59" t="s">
        <v>1223</v>
      </c>
      <c r="I129" s="59" t="str">
        <f t="shared" si="14"/>
        <v>MISTRALL-2 Edition, sw-olive structure</v>
      </c>
      <c r="J129" s="3" t="s">
        <v>1256</v>
      </c>
      <c r="K129" s="3" t="str">
        <f t="shared" si="15"/>
        <v>Casco</v>
      </c>
      <c r="L129" s="83" t="s">
        <v>867</v>
      </c>
      <c r="M129" s="83" t="str">
        <f t="shared" si="16"/>
        <v>Lovasfelszerelés</v>
      </c>
      <c r="N129" s="83" t="s">
        <v>1305</v>
      </c>
      <c r="O129" s="83" t="str">
        <f t="shared" si="17"/>
        <v>Védőfelszerelés</v>
      </c>
      <c r="P129" s="83" t="s">
        <v>1306</v>
      </c>
      <c r="Q129" s="83" t="str">
        <f t="shared" si="18"/>
        <v>Kobak</v>
      </c>
      <c r="R129" s="83" t="s">
        <v>1307</v>
      </c>
      <c r="S129" s="83" t="str">
        <f t="shared" si="19"/>
        <v>Felnőtt kobak</v>
      </c>
      <c r="T129" s="32"/>
      <c r="U129" s="99">
        <v>4031381003911</v>
      </c>
      <c r="V129" s="114">
        <v>210</v>
      </c>
      <c r="W129" s="2" t="s">
        <v>1381</v>
      </c>
      <c r="X129" s="2"/>
      <c r="Y129" s="11"/>
      <c r="Z129" s="127" t="s">
        <v>1396</v>
      </c>
      <c r="AA129" s="65" t="s">
        <v>569</v>
      </c>
      <c r="AB129" s="140" t="str">
        <f t="shared" si="20"/>
        <v>XS-S (50 – 54 cm)</v>
      </c>
      <c r="AC129" s="127" t="str">
        <f>IF(Z129="", "", IFERROR(VLOOKUP(Z129, colorList!A:B,2,FALSE),""))</f>
        <v>fekete/oliva zöld</v>
      </c>
    </row>
    <row r="130" spans="1:29" ht="60" customHeight="1" thickBot="1" x14ac:dyDescent="0.3">
      <c r="A130" s="27" t="s">
        <v>997</v>
      </c>
      <c r="B130" s="149" t="s">
        <v>1633</v>
      </c>
      <c r="C130" s="149" t="str">
        <f t="shared" ref="C130:C193" si="23">LEFT(A130,6)</f>
        <v>064044</v>
      </c>
      <c r="D130" s="4" t="str">
        <f t="shared" si="22"/>
        <v>S-M (55– 57 cm)</v>
      </c>
      <c r="E130" s="4" t="str">
        <f>IF(D130="", "", IFERROR(VLOOKUP(D130, sizeList!A:B,2,FALSE),""))</f>
        <v>S-M (55– 57 cm)</v>
      </c>
      <c r="F130" s="49" t="s">
        <v>1156</v>
      </c>
      <c r="G130" s="49" t="str">
        <f t="shared" ref="G130:G193" si="24">TRIM(CLEAN(SUBSTITUTE(SUBSTITUTE(F130, CHAR(13), ""), CHAR(10), " ")))</f>
        <v>Casco Mistrall 2 Edition kobak</v>
      </c>
      <c r="H130" s="59" t="s">
        <v>1223</v>
      </c>
      <c r="I130" s="59" t="str">
        <f t="shared" ref="I130:I193" si="25">TRIM(CLEAN(SUBSTITUTE(SUBSTITUTE(H130, CHAR(13), ""), CHAR(10), " ")))</f>
        <v>MISTRALL-2 Edition, sw-olive structure</v>
      </c>
      <c r="J130" s="3" t="s">
        <v>1256</v>
      </c>
      <c r="K130" s="3" t="str">
        <f t="shared" ref="K130:K193" si="26">TRIM(CLEAN(SUBSTITUTE(SUBSTITUTE(J130, CHAR(13), ""), CHAR(10), " ")))</f>
        <v>Casco</v>
      </c>
      <c r="L130" s="83" t="s">
        <v>867</v>
      </c>
      <c r="M130" s="83" t="str">
        <f t="shared" ref="M130:M193" si="27">TRIM(CLEAN(SUBSTITUTE(SUBSTITUTE(L130, CHAR(13), ""), CHAR(10), " ")))</f>
        <v>Lovasfelszerelés</v>
      </c>
      <c r="N130" s="83" t="s">
        <v>1305</v>
      </c>
      <c r="O130" s="83" t="str">
        <f t="shared" ref="O130:O193" si="28">TRIM(CLEAN(SUBSTITUTE(SUBSTITUTE(N130, CHAR(13), ""), CHAR(10), " ")))</f>
        <v>Védőfelszerelés</v>
      </c>
      <c r="P130" s="83" t="s">
        <v>1306</v>
      </c>
      <c r="Q130" s="83" t="str">
        <f t="shared" ref="Q130:Q193" si="29">TRIM(CLEAN(SUBSTITUTE(SUBSTITUTE(P130, CHAR(13), ""), CHAR(10), " ")))</f>
        <v>Kobak</v>
      </c>
      <c r="R130" s="83" t="s">
        <v>1307</v>
      </c>
      <c r="S130" s="83" t="str">
        <f t="shared" ref="S130:S193" si="30">TRIM(CLEAN(SUBSTITUTE(SUBSTITUTE(R130, CHAR(13), ""), CHAR(10), " ")))</f>
        <v>Felnőtt kobak</v>
      </c>
      <c r="T130" s="32"/>
      <c r="U130" s="99">
        <v>4031381003904</v>
      </c>
      <c r="V130" s="114">
        <v>210</v>
      </c>
      <c r="W130" s="2" t="s">
        <v>1381</v>
      </c>
      <c r="X130" s="2"/>
      <c r="Y130" s="11"/>
      <c r="Z130" s="127" t="s">
        <v>1396</v>
      </c>
      <c r="AA130" s="65" t="s">
        <v>567</v>
      </c>
      <c r="AB130" s="140" t="str">
        <f t="shared" ref="AB130:AB193" si="31">SUBSTITUTE(SUBSTITUTE(AA130,CHAR(13),""),CHAR(10),"")</f>
        <v>S-M (55– 57 cm)</v>
      </c>
      <c r="AC130" s="127" t="str">
        <f>IF(Z130="", "", IFERROR(VLOOKUP(Z130, colorList!A:B,2,FALSE),""))</f>
        <v>fekete/oliva zöld</v>
      </c>
    </row>
    <row r="131" spans="1:29" s="10" customFormat="1" ht="60" customHeight="1" thickBot="1" x14ac:dyDescent="0.3">
      <c r="A131" s="27" t="s">
        <v>998</v>
      </c>
      <c r="B131" s="149" t="s">
        <v>1633</v>
      </c>
      <c r="C131" s="149" t="str">
        <f t="shared" si="23"/>
        <v>064044</v>
      </c>
      <c r="D131" s="4" t="str">
        <f t="shared" si="22"/>
        <v>M-L (58 – 60 cm)</v>
      </c>
      <c r="E131" s="4" t="str">
        <f>IF(D131="", "", IFERROR(VLOOKUP(D131, sizeList!A:B,2,FALSE),""))</f>
        <v>M-L (58 – 60 cm)</v>
      </c>
      <c r="F131" s="49" t="s">
        <v>1156</v>
      </c>
      <c r="G131" s="49" t="str">
        <f t="shared" si="24"/>
        <v>Casco Mistrall 2 Edition kobak</v>
      </c>
      <c r="H131" s="59" t="s">
        <v>1223</v>
      </c>
      <c r="I131" s="59" t="str">
        <f t="shared" si="25"/>
        <v>MISTRALL-2 Edition, sw-olive structure</v>
      </c>
      <c r="J131" s="3" t="s">
        <v>1256</v>
      </c>
      <c r="K131" s="3" t="str">
        <f t="shared" si="26"/>
        <v>Casco</v>
      </c>
      <c r="L131" s="83" t="s">
        <v>867</v>
      </c>
      <c r="M131" s="83" t="str">
        <f t="shared" si="27"/>
        <v>Lovasfelszerelés</v>
      </c>
      <c r="N131" s="83" t="s">
        <v>1305</v>
      </c>
      <c r="O131" s="83" t="str">
        <f t="shared" si="28"/>
        <v>Védőfelszerelés</v>
      </c>
      <c r="P131" s="83" t="s">
        <v>1306</v>
      </c>
      <c r="Q131" s="83" t="str">
        <f t="shared" si="29"/>
        <v>Kobak</v>
      </c>
      <c r="R131" s="83" t="s">
        <v>1307</v>
      </c>
      <c r="S131" s="83" t="str">
        <f t="shared" si="30"/>
        <v>Felnőtt kobak</v>
      </c>
      <c r="T131" s="32"/>
      <c r="U131" s="99">
        <v>4031381003898</v>
      </c>
      <c r="V131" s="114">
        <v>210</v>
      </c>
      <c r="W131" s="2" t="s">
        <v>1381</v>
      </c>
      <c r="X131" s="2"/>
      <c r="Y131" s="11"/>
      <c r="Z131" s="127" t="s">
        <v>1396</v>
      </c>
      <c r="AA131" s="65" t="s">
        <v>568</v>
      </c>
      <c r="AB131" s="140" t="str">
        <f t="shared" si="31"/>
        <v>M-L (58 – 60 cm)</v>
      </c>
      <c r="AC131" s="127" t="str">
        <f>IF(Z131="", "", IFERROR(VLOOKUP(Z131, colorList!A:B,2,FALSE),""))</f>
        <v>fekete/oliva zöld</v>
      </c>
    </row>
    <row r="132" spans="1:29" ht="60" customHeight="1" thickBot="1" x14ac:dyDescent="0.3">
      <c r="A132" s="27" t="s">
        <v>999</v>
      </c>
      <c r="B132" s="149" t="s">
        <v>1633</v>
      </c>
      <c r="C132" s="149" t="str">
        <f t="shared" si="23"/>
        <v>064044</v>
      </c>
      <c r="D132" s="4" t="str">
        <f t="shared" si="22"/>
        <v>L-XL (60 - 63 cm)</v>
      </c>
      <c r="E132" s="4" t="str">
        <f>IF(D132="", "", IFERROR(VLOOKUP(D132, sizeList!A:B,2,FALSE),""))</f>
        <v>L-XL (60 - 63 cm)</v>
      </c>
      <c r="F132" s="49" t="s">
        <v>1156</v>
      </c>
      <c r="G132" s="49" t="str">
        <f t="shared" si="24"/>
        <v>Casco Mistrall 2 Edition kobak</v>
      </c>
      <c r="H132" s="59" t="s">
        <v>1223</v>
      </c>
      <c r="I132" s="59" t="str">
        <f t="shared" si="25"/>
        <v>MISTRALL-2 Edition, sw-olive structure</v>
      </c>
      <c r="J132" s="3" t="s">
        <v>1256</v>
      </c>
      <c r="K132" s="3" t="str">
        <f t="shared" si="26"/>
        <v>Casco</v>
      </c>
      <c r="L132" s="83" t="s">
        <v>867</v>
      </c>
      <c r="M132" s="83" t="str">
        <f t="shared" si="27"/>
        <v>Lovasfelszerelés</v>
      </c>
      <c r="N132" s="83" t="s">
        <v>1305</v>
      </c>
      <c r="O132" s="83" t="str">
        <f t="shared" si="28"/>
        <v>Védőfelszerelés</v>
      </c>
      <c r="P132" s="83" t="s">
        <v>1306</v>
      </c>
      <c r="Q132" s="83" t="str">
        <f t="shared" si="29"/>
        <v>Kobak</v>
      </c>
      <c r="R132" s="83" t="s">
        <v>1307</v>
      </c>
      <c r="S132" s="83" t="str">
        <f t="shared" si="30"/>
        <v>Felnőtt kobak</v>
      </c>
      <c r="T132" s="32"/>
      <c r="U132" s="99">
        <v>4031381003881</v>
      </c>
      <c r="V132" s="114">
        <v>210</v>
      </c>
      <c r="W132" s="2" t="s">
        <v>1381</v>
      </c>
      <c r="X132" s="2"/>
      <c r="Y132" s="11"/>
      <c r="Z132" s="127" t="s">
        <v>1396</v>
      </c>
      <c r="AA132" s="65" t="s">
        <v>1423</v>
      </c>
      <c r="AB132" s="140" t="str">
        <f t="shared" si="31"/>
        <v>L-XL (60 - 63 cm)</v>
      </c>
      <c r="AC132" s="127" t="str">
        <f>IF(Z132="", "", IFERROR(VLOOKUP(Z132, colorList!A:B,2,FALSE),""))</f>
        <v>fekete/oliva zöld</v>
      </c>
    </row>
    <row r="133" spans="1:29" ht="60" customHeight="1" thickBot="1" x14ac:dyDescent="0.3">
      <c r="A133" s="27" t="s">
        <v>1000</v>
      </c>
      <c r="B133" s="149" t="s">
        <v>1633</v>
      </c>
      <c r="C133" s="149" t="str">
        <f t="shared" si="23"/>
        <v>064056</v>
      </c>
      <c r="D133" s="4" t="str">
        <f t="shared" si="22"/>
        <v>XS-S (50 – 54 cm)</v>
      </c>
      <c r="E133" s="4" t="str">
        <f>IF(D133="", "", IFERROR(VLOOKUP(D133, sizeList!A:B,2,FALSE),""))</f>
        <v>XS-S (50 – 54 cm)</v>
      </c>
      <c r="F133" s="49" t="s">
        <v>1156</v>
      </c>
      <c r="G133" s="49" t="str">
        <f t="shared" si="24"/>
        <v>Casco Mistrall 2 Edition kobak</v>
      </c>
      <c r="H133" s="59" t="s">
        <v>1224</v>
      </c>
      <c r="I133" s="59" t="str">
        <f t="shared" si="25"/>
        <v>Mistrall-2 Edition black structure</v>
      </c>
      <c r="J133" s="3" t="s">
        <v>1256</v>
      </c>
      <c r="K133" s="3" t="str">
        <f t="shared" si="26"/>
        <v>Casco</v>
      </c>
      <c r="L133" s="83" t="s">
        <v>867</v>
      </c>
      <c r="M133" s="83" t="str">
        <f t="shared" si="27"/>
        <v>Lovasfelszerelés</v>
      </c>
      <c r="N133" s="83" t="s">
        <v>1305</v>
      </c>
      <c r="O133" s="83" t="str">
        <f t="shared" si="28"/>
        <v>Védőfelszerelés</v>
      </c>
      <c r="P133" s="83" t="s">
        <v>1306</v>
      </c>
      <c r="Q133" s="83" t="str">
        <f t="shared" si="29"/>
        <v>Kobak</v>
      </c>
      <c r="R133" s="83" t="s">
        <v>1307</v>
      </c>
      <c r="S133" s="83" t="str">
        <f t="shared" si="30"/>
        <v>Felnőtt kobak</v>
      </c>
      <c r="T133" s="32"/>
      <c r="U133" s="99" t="s">
        <v>1359</v>
      </c>
      <c r="V133" s="114">
        <v>210</v>
      </c>
      <c r="W133" s="2" t="s">
        <v>1381</v>
      </c>
      <c r="X133" s="2"/>
      <c r="Y133" s="11"/>
      <c r="Z133" s="127" t="s">
        <v>397</v>
      </c>
      <c r="AA133" s="65" t="s">
        <v>569</v>
      </c>
      <c r="AB133" s="140" t="str">
        <f t="shared" si="31"/>
        <v>XS-S (50 – 54 cm)</v>
      </c>
      <c r="AC133" s="127" t="str">
        <f>IF(Z133="", "", IFERROR(VLOOKUP(Z133, colorList!A:B,2,FALSE),""))</f>
        <v>fekete/barna</v>
      </c>
    </row>
    <row r="134" spans="1:29" ht="60" customHeight="1" thickBot="1" x14ac:dyDescent="0.3">
      <c r="A134" s="27" t="s">
        <v>1001</v>
      </c>
      <c r="B134" s="149" t="s">
        <v>1633</v>
      </c>
      <c r="C134" s="149" t="str">
        <f t="shared" si="23"/>
        <v>064056</v>
      </c>
      <c r="D134" s="4" t="str">
        <f t="shared" si="22"/>
        <v>S-M (55– 57 cm)</v>
      </c>
      <c r="E134" s="4" t="str">
        <f>IF(D134="", "", IFERROR(VLOOKUP(D134, sizeList!A:B,2,FALSE),""))</f>
        <v>S-M (55– 57 cm)</v>
      </c>
      <c r="F134" s="49" t="s">
        <v>1156</v>
      </c>
      <c r="G134" s="49" t="str">
        <f t="shared" si="24"/>
        <v>Casco Mistrall 2 Edition kobak</v>
      </c>
      <c r="H134" s="59" t="s">
        <v>1224</v>
      </c>
      <c r="I134" s="59" t="str">
        <f t="shared" si="25"/>
        <v>Mistrall-2 Edition black structure</v>
      </c>
      <c r="J134" s="3" t="s">
        <v>1256</v>
      </c>
      <c r="K134" s="3" t="str">
        <f t="shared" si="26"/>
        <v>Casco</v>
      </c>
      <c r="L134" s="83" t="s">
        <v>867</v>
      </c>
      <c r="M134" s="83" t="str">
        <f t="shared" si="27"/>
        <v>Lovasfelszerelés</v>
      </c>
      <c r="N134" s="83" t="s">
        <v>1305</v>
      </c>
      <c r="O134" s="83" t="str">
        <f t="shared" si="28"/>
        <v>Védőfelszerelés</v>
      </c>
      <c r="P134" s="83" t="s">
        <v>1306</v>
      </c>
      <c r="Q134" s="83" t="str">
        <f t="shared" si="29"/>
        <v>Kobak</v>
      </c>
      <c r="R134" s="83" t="s">
        <v>1307</v>
      </c>
      <c r="S134" s="83" t="str">
        <f t="shared" si="30"/>
        <v>Felnőtt kobak</v>
      </c>
      <c r="T134" s="32"/>
      <c r="U134" s="99" t="s">
        <v>1360</v>
      </c>
      <c r="V134" s="114">
        <v>210</v>
      </c>
      <c r="W134" s="2" t="s">
        <v>1381</v>
      </c>
      <c r="X134" s="2"/>
      <c r="Y134" s="11"/>
      <c r="Z134" s="127" t="s">
        <v>397</v>
      </c>
      <c r="AA134" s="65" t="s">
        <v>567</v>
      </c>
      <c r="AB134" s="140" t="str">
        <f t="shared" si="31"/>
        <v>S-M (55– 57 cm)</v>
      </c>
      <c r="AC134" s="127" t="str">
        <f>IF(Z134="", "", IFERROR(VLOOKUP(Z134, colorList!A:B,2,FALSE),""))</f>
        <v>fekete/barna</v>
      </c>
    </row>
    <row r="135" spans="1:29" ht="60" customHeight="1" thickBot="1" x14ac:dyDescent="0.3">
      <c r="A135" s="27" t="s">
        <v>1002</v>
      </c>
      <c r="B135" s="149" t="s">
        <v>1633</v>
      </c>
      <c r="C135" s="149" t="str">
        <f t="shared" si="23"/>
        <v>064056</v>
      </c>
      <c r="D135" s="4" t="str">
        <f t="shared" si="22"/>
        <v>M-L (58 – 60 cm)</v>
      </c>
      <c r="E135" s="4" t="str">
        <f>IF(D135="", "", IFERROR(VLOOKUP(D135, sizeList!A:B,2,FALSE),""))</f>
        <v>M-L (58 – 60 cm)</v>
      </c>
      <c r="F135" s="49" t="s">
        <v>1156</v>
      </c>
      <c r="G135" s="49" t="str">
        <f t="shared" si="24"/>
        <v>Casco Mistrall 2 Edition kobak</v>
      </c>
      <c r="H135" s="59" t="s">
        <v>1224</v>
      </c>
      <c r="I135" s="59" t="str">
        <f t="shared" si="25"/>
        <v>Mistrall-2 Edition black structure</v>
      </c>
      <c r="J135" s="3" t="s">
        <v>1256</v>
      </c>
      <c r="K135" s="3" t="str">
        <f t="shared" si="26"/>
        <v>Casco</v>
      </c>
      <c r="L135" s="83" t="s">
        <v>867</v>
      </c>
      <c r="M135" s="83" t="str">
        <f t="shared" si="27"/>
        <v>Lovasfelszerelés</v>
      </c>
      <c r="N135" s="83" t="s">
        <v>1305</v>
      </c>
      <c r="O135" s="83" t="str">
        <f t="shared" si="28"/>
        <v>Védőfelszerelés</v>
      </c>
      <c r="P135" s="83" t="s">
        <v>1306</v>
      </c>
      <c r="Q135" s="83" t="str">
        <f t="shared" si="29"/>
        <v>Kobak</v>
      </c>
      <c r="R135" s="83" t="s">
        <v>1307</v>
      </c>
      <c r="S135" s="83" t="str">
        <f t="shared" si="30"/>
        <v>Felnőtt kobak</v>
      </c>
      <c r="T135" s="32"/>
      <c r="U135" s="99" t="s">
        <v>1361</v>
      </c>
      <c r="V135" s="114">
        <v>210</v>
      </c>
      <c r="W135" s="2" t="s">
        <v>1381</v>
      </c>
      <c r="X135" s="2"/>
      <c r="Y135" s="11"/>
      <c r="Z135" s="127" t="s">
        <v>397</v>
      </c>
      <c r="AA135" s="65" t="s">
        <v>568</v>
      </c>
      <c r="AB135" s="140" t="str">
        <f t="shared" si="31"/>
        <v>M-L (58 – 60 cm)</v>
      </c>
      <c r="AC135" s="127" t="str">
        <f>IF(Z135="", "", IFERROR(VLOOKUP(Z135, colorList!A:B,2,FALSE),""))</f>
        <v>fekete/barna</v>
      </c>
    </row>
    <row r="136" spans="1:29" ht="60" customHeight="1" thickBot="1" x14ac:dyDescent="0.3">
      <c r="A136" s="27" t="s">
        <v>1003</v>
      </c>
      <c r="B136" s="149" t="s">
        <v>1633</v>
      </c>
      <c r="C136" s="149" t="str">
        <f t="shared" si="23"/>
        <v>064056</v>
      </c>
      <c r="D136" s="4" t="str">
        <f t="shared" si="22"/>
        <v>L/XL(60-63cm)</v>
      </c>
      <c r="E136" s="4" t="str">
        <f>IF(D136="", "", IFERROR(VLOOKUP(D136, sizeList!A:B,2,FALSE),""))</f>
        <v>L/XL(60-63cm)</v>
      </c>
      <c r="F136" s="49" t="s">
        <v>1156</v>
      </c>
      <c r="G136" s="49" t="str">
        <f t="shared" si="24"/>
        <v>Casco Mistrall 2 Edition kobak</v>
      </c>
      <c r="H136" s="59" t="s">
        <v>1224</v>
      </c>
      <c r="I136" s="59" t="str">
        <f t="shared" si="25"/>
        <v>Mistrall-2 Edition black structure</v>
      </c>
      <c r="J136" s="3" t="s">
        <v>1256</v>
      </c>
      <c r="K136" s="3" t="str">
        <f t="shared" si="26"/>
        <v>Casco</v>
      </c>
      <c r="L136" s="83" t="s">
        <v>867</v>
      </c>
      <c r="M136" s="83" t="str">
        <f t="shared" si="27"/>
        <v>Lovasfelszerelés</v>
      </c>
      <c r="N136" s="83" t="s">
        <v>1305</v>
      </c>
      <c r="O136" s="83" t="str">
        <f t="shared" si="28"/>
        <v>Védőfelszerelés</v>
      </c>
      <c r="P136" s="83" t="s">
        <v>1306</v>
      </c>
      <c r="Q136" s="83" t="str">
        <f t="shared" si="29"/>
        <v>Kobak</v>
      </c>
      <c r="R136" s="83" t="s">
        <v>1307</v>
      </c>
      <c r="S136" s="83" t="str">
        <f t="shared" si="30"/>
        <v>Felnőtt kobak</v>
      </c>
      <c r="T136" s="32"/>
      <c r="U136" s="99" t="s">
        <v>1362</v>
      </c>
      <c r="V136" s="114">
        <v>210</v>
      </c>
      <c r="W136" s="2" t="s">
        <v>1381</v>
      </c>
      <c r="X136" s="2"/>
      <c r="Y136" s="11"/>
      <c r="Z136" s="127" t="s">
        <v>397</v>
      </c>
      <c r="AA136" s="65" t="s">
        <v>1257</v>
      </c>
      <c r="AB136" s="140" t="str">
        <f t="shared" si="31"/>
        <v>L/XL(60-63cm)</v>
      </c>
      <c r="AC136" s="127" t="str">
        <f>IF(Z136="", "", IFERROR(VLOOKUP(Z136, colorList!A:B,2,FALSE),""))</f>
        <v>fekete/barna</v>
      </c>
    </row>
    <row r="137" spans="1:29" ht="60" customHeight="1" thickBot="1" x14ac:dyDescent="0.3">
      <c r="A137" s="27" t="s">
        <v>1004</v>
      </c>
      <c r="B137" s="149" t="s">
        <v>1633</v>
      </c>
      <c r="C137" s="149" t="str">
        <f t="shared" si="23"/>
        <v>064059</v>
      </c>
      <c r="D137" s="4" t="str">
        <f t="shared" si="22"/>
        <v>XS-S (50 – 54 cm)</v>
      </c>
      <c r="E137" s="4" t="str">
        <f>IF(D137="", "", IFERROR(VLOOKUP(D137, sizeList!A:B,2,FALSE),""))</f>
        <v>XS-S (50 – 54 cm)</v>
      </c>
      <c r="F137" s="49" t="s">
        <v>1156</v>
      </c>
      <c r="G137" s="49" t="str">
        <f t="shared" si="24"/>
        <v>Casco Mistrall 2 Edition kobak</v>
      </c>
      <c r="H137" s="59" t="s">
        <v>1225</v>
      </c>
      <c r="I137" s="59" t="str">
        <f t="shared" si="25"/>
        <v>Mistrall-2 Edit grey-black structure</v>
      </c>
      <c r="J137" s="3" t="s">
        <v>1256</v>
      </c>
      <c r="K137" s="3" t="str">
        <f t="shared" si="26"/>
        <v>Casco</v>
      </c>
      <c r="L137" s="83" t="s">
        <v>867</v>
      </c>
      <c r="M137" s="83" t="str">
        <f t="shared" si="27"/>
        <v>Lovasfelszerelés</v>
      </c>
      <c r="N137" s="83" t="s">
        <v>1305</v>
      </c>
      <c r="O137" s="83" t="str">
        <f t="shared" si="28"/>
        <v>Védőfelszerelés</v>
      </c>
      <c r="P137" s="83" t="s">
        <v>1306</v>
      </c>
      <c r="Q137" s="83" t="str">
        <f t="shared" si="29"/>
        <v>Kobak</v>
      </c>
      <c r="R137" s="83" t="s">
        <v>1307</v>
      </c>
      <c r="S137" s="83" t="str">
        <f t="shared" si="30"/>
        <v>Felnőtt kobak</v>
      </c>
      <c r="T137" s="32"/>
      <c r="U137" s="99" t="s">
        <v>1363</v>
      </c>
      <c r="V137" s="114">
        <v>210</v>
      </c>
      <c r="W137" s="2" t="s">
        <v>1381</v>
      </c>
      <c r="X137" s="2"/>
      <c r="Y137" s="11"/>
      <c r="Z137" s="127" t="s">
        <v>401</v>
      </c>
      <c r="AA137" s="65" t="s">
        <v>569</v>
      </c>
      <c r="AB137" s="140" t="str">
        <f t="shared" si="31"/>
        <v>XS-S (50 – 54 cm)</v>
      </c>
      <c r="AC137" s="127" t="str">
        <f>IF(Z137="", "", IFERROR(VLOOKUP(Z137, colorList!A:B,2,FALSE),""))</f>
        <v>fekete/szürke</v>
      </c>
    </row>
    <row r="138" spans="1:29" ht="60" customHeight="1" thickBot="1" x14ac:dyDescent="0.3">
      <c r="A138" s="27" t="s">
        <v>1005</v>
      </c>
      <c r="B138" s="149" t="s">
        <v>1633</v>
      </c>
      <c r="C138" s="149" t="str">
        <f t="shared" si="23"/>
        <v>064059</v>
      </c>
      <c r="D138" s="4" t="str">
        <f t="shared" si="22"/>
        <v>S-M (55– 57 cm)</v>
      </c>
      <c r="E138" s="4" t="str">
        <f>IF(D138="", "", IFERROR(VLOOKUP(D138, sizeList!A:B,2,FALSE),""))</f>
        <v>S-M (55– 57 cm)</v>
      </c>
      <c r="F138" s="49" t="s">
        <v>1156</v>
      </c>
      <c r="G138" s="49" t="str">
        <f t="shared" si="24"/>
        <v>Casco Mistrall 2 Edition kobak</v>
      </c>
      <c r="H138" s="59" t="s">
        <v>1225</v>
      </c>
      <c r="I138" s="59" t="str">
        <f t="shared" si="25"/>
        <v>Mistrall-2 Edit grey-black structure</v>
      </c>
      <c r="J138" s="3" t="s">
        <v>1256</v>
      </c>
      <c r="K138" s="3" t="str">
        <f t="shared" si="26"/>
        <v>Casco</v>
      </c>
      <c r="L138" s="83" t="s">
        <v>867</v>
      </c>
      <c r="M138" s="83" t="str">
        <f t="shared" si="27"/>
        <v>Lovasfelszerelés</v>
      </c>
      <c r="N138" s="83" t="s">
        <v>1305</v>
      </c>
      <c r="O138" s="83" t="str">
        <f t="shared" si="28"/>
        <v>Védőfelszerelés</v>
      </c>
      <c r="P138" s="83" t="s">
        <v>1306</v>
      </c>
      <c r="Q138" s="83" t="str">
        <f t="shared" si="29"/>
        <v>Kobak</v>
      </c>
      <c r="R138" s="83" t="s">
        <v>1307</v>
      </c>
      <c r="S138" s="83" t="str">
        <f t="shared" si="30"/>
        <v>Felnőtt kobak</v>
      </c>
      <c r="T138" s="32"/>
      <c r="U138" s="99" t="s">
        <v>1364</v>
      </c>
      <c r="V138" s="114">
        <v>210</v>
      </c>
      <c r="W138" s="2" t="s">
        <v>1381</v>
      </c>
      <c r="X138" s="2"/>
      <c r="Y138" s="11"/>
      <c r="Z138" s="127" t="s">
        <v>401</v>
      </c>
      <c r="AA138" s="65" t="s">
        <v>567</v>
      </c>
      <c r="AB138" s="140" t="str">
        <f t="shared" si="31"/>
        <v>S-M (55– 57 cm)</v>
      </c>
      <c r="AC138" s="127" t="str">
        <f>IF(Z138="", "", IFERROR(VLOOKUP(Z138, colorList!A:B,2,FALSE),""))</f>
        <v>fekete/szürke</v>
      </c>
    </row>
    <row r="139" spans="1:29" ht="60" customHeight="1" thickBot="1" x14ac:dyDescent="0.3">
      <c r="A139" s="27" t="s">
        <v>1006</v>
      </c>
      <c r="B139" s="149" t="s">
        <v>1633</v>
      </c>
      <c r="C139" s="149" t="str">
        <f t="shared" si="23"/>
        <v>064059</v>
      </c>
      <c r="D139" s="4" t="str">
        <f t="shared" si="22"/>
        <v>M-L (58 – 60 cm)</v>
      </c>
      <c r="E139" s="4" t="str">
        <f>IF(D139="", "", IFERROR(VLOOKUP(D139, sizeList!A:B,2,FALSE),""))</f>
        <v>M-L (58 – 60 cm)</v>
      </c>
      <c r="F139" s="49" t="s">
        <v>1156</v>
      </c>
      <c r="G139" s="49" t="str">
        <f t="shared" si="24"/>
        <v>Casco Mistrall 2 Edition kobak</v>
      </c>
      <c r="H139" s="59" t="s">
        <v>1225</v>
      </c>
      <c r="I139" s="59" t="str">
        <f t="shared" si="25"/>
        <v>Mistrall-2 Edit grey-black structure</v>
      </c>
      <c r="J139" s="3" t="s">
        <v>1256</v>
      </c>
      <c r="K139" s="3" t="str">
        <f t="shared" si="26"/>
        <v>Casco</v>
      </c>
      <c r="L139" s="83" t="s">
        <v>867</v>
      </c>
      <c r="M139" s="83" t="str">
        <f t="shared" si="27"/>
        <v>Lovasfelszerelés</v>
      </c>
      <c r="N139" s="83" t="s">
        <v>1305</v>
      </c>
      <c r="O139" s="83" t="str">
        <f t="shared" si="28"/>
        <v>Védőfelszerelés</v>
      </c>
      <c r="P139" s="83" t="s">
        <v>1306</v>
      </c>
      <c r="Q139" s="83" t="str">
        <f t="shared" si="29"/>
        <v>Kobak</v>
      </c>
      <c r="R139" s="83" t="s">
        <v>1307</v>
      </c>
      <c r="S139" s="83" t="str">
        <f t="shared" si="30"/>
        <v>Felnőtt kobak</v>
      </c>
      <c r="T139" s="32"/>
      <c r="U139" s="99" t="s">
        <v>1365</v>
      </c>
      <c r="V139" s="114">
        <v>210</v>
      </c>
      <c r="W139" s="2" t="s">
        <v>1381</v>
      </c>
      <c r="X139" s="2"/>
      <c r="Y139" s="11"/>
      <c r="Z139" s="127" t="s">
        <v>401</v>
      </c>
      <c r="AA139" s="65" t="s">
        <v>568</v>
      </c>
      <c r="AB139" s="140" t="str">
        <f t="shared" si="31"/>
        <v>M-L (58 – 60 cm)</v>
      </c>
      <c r="AC139" s="127" t="str">
        <f>IF(Z139="", "", IFERROR(VLOOKUP(Z139, colorList!A:B,2,FALSE),""))</f>
        <v>fekete/szürke</v>
      </c>
    </row>
    <row r="140" spans="1:29" ht="60" customHeight="1" thickBot="1" x14ac:dyDescent="0.3">
      <c r="A140" s="27" t="s">
        <v>1007</v>
      </c>
      <c r="B140" s="149" t="s">
        <v>1633</v>
      </c>
      <c r="C140" s="149" t="str">
        <f t="shared" si="23"/>
        <v>064059</v>
      </c>
      <c r="D140" s="4" t="str">
        <f t="shared" si="22"/>
        <v>L/XL(60-63cm)</v>
      </c>
      <c r="E140" s="4" t="str">
        <f>IF(D140="", "", IFERROR(VLOOKUP(D140, sizeList!A:B,2,FALSE),""))</f>
        <v>L/XL(60-63cm)</v>
      </c>
      <c r="F140" s="49" t="s">
        <v>1156</v>
      </c>
      <c r="G140" s="49" t="str">
        <f t="shared" si="24"/>
        <v>Casco Mistrall 2 Edition kobak</v>
      </c>
      <c r="H140" s="59" t="s">
        <v>1225</v>
      </c>
      <c r="I140" s="59" t="str">
        <f t="shared" si="25"/>
        <v>Mistrall-2 Edit grey-black structure</v>
      </c>
      <c r="J140" s="3" t="s">
        <v>1256</v>
      </c>
      <c r="K140" s="3" t="str">
        <f t="shared" si="26"/>
        <v>Casco</v>
      </c>
      <c r="L140" s="83" t="s">
        <v>867</v>
      </c>
      <c r="M140" s="83" t="str">
        <f t="shared" si="27"/>
        <v>Lovasfelszerelés</v>
      </c>
      <c r="N140" s="83" t="s">
        <v>1305</v>
      </c>
      <c r="O140" s="83" t="str">
        <f t="shared" si="28"/>
        <v>Védőfelszerelés</v>
      </c>
      <c r="P140" s="83" t="s">
        <v>1306</v>
      </c>
      <c r="Q140" s="83" t="str">
        <f t="shared" si="29"/>
        <v>Kobak</v>
      </c>
      <c r="R140" s="83" t="s">
        <v>1307</v>
      </c>
      <c r="S140" s="83" t="str">
        <f t="shared" si="30"/>
        <v>Felnőtt kobak</v>
      </c>
      <c r="T140" s="32"/>
      <c r="U140" s="99" t="s">
        <v>1366</v>
      </c>
      <c r="V140" s="114">
        <v>210</v>
      </c>
      <c r="W140" s="2" t="s">
        <v>1381</v>
      </c>
      <c r="X140" s="2"/>
      <c r="Y140" s="11"/>
      <c r="Z140" s="127" t="s">
        <v>401</v>
      </c>
      <c r="AA140" s="65" t="s">
        <v>1257</v>
      </c>
      <c r="AB140" s="140" t="str">
        <f t="shared" si="31"/>
        <v>L/XL(60-63cm)</v>
      </c>
      <c r="AC140" s="127" t="str">
        <f>IF(Z140="", "", IFERROR(VLOOKUP(Z140, colorList!A:B,2,FALSE),""))</f>
        <v>fekete/szürke</v>
      </c>
    </row>
    <row r="141" spans="1:29" ht="60" customHeight="1" thickBot="1" x14ac:dyDescent="0.3">
      <c r="A141" s="27" t="s">
        <v>1008</v>
      </c>
      <c r="B141" s="149" t="s">
        <v>1633</v>
      </c>
      <c r="C141" s="149" t="str">
        <f t="shared" si="23"/>
        <v>064058</v>
      </c>
      <c r="D141" s="4" t="str">
        <f t="shared" si="22"/>
        <v>XS-S (50 – 54 cm)</v>
      </c>
      <c r="E141" s="4" t="str">
        <f>IF(D141="", "", IFERROR(VLOOKUP(D141, sizeList!A:B,2,FALSE),""))</f>
        <v>XS-S (50 – 54 cm)</v>
      </c>
      <c r="F141" s="49" t="s">
        <v>1156</v>
      </c>
      <c r="G141" s="49" t="str">
        <f t="shared" si="24"/>
        <v>Casco Mistrall 2 Edition kobak</v>
      </c>
      <c r="H141" s="59" t="s">
        <v>1226</v>
      </c>
      <c r="I141" s="59" t="str">
        <f t="shared" si="25"/>
        <v>Mistrall-2 Edition mocca-black,structure</v>
      </c>
      <c r="J141" s="3" t="s">
        <v>1256</v>
      </c>
      <c r="K141" s="3" t="str">
        <f t="shared" si="26"/>
        <v>Casco</v>
      </c>
      <c r="L141" s="83" t="s">
        <v>867</v>
      </c>
      <c r="M141" s="83" t="str">
        <f t="shared" si="27"/>
        <v>Lovasfelszerelés</v>
      </c>
      <c r="N141" s="83" t="s">
        <v>1305</v>
      </c>
      <c r="O141" s="83" t="str">
        <f t="shared" si="28"/>
        <v>Védőfelszerelés</v>
      </c>
      <c r="P141" s="83" t="s">
        <v>1306</v>
      </c>
      <c r="Q141" s="83" t="str">
        <f t="shared" si="29"/>
        <v>Kobak</v>
      </c>
      <c r="R141" s="83" t="s">
        <v>1307</v>
      </c>
      <c r="S141" s="83" t="str">
        <f t="shared" si="30"/>
        <v>Felnőtt kobak</v>
      </c>
      <c r="T141" s="32"/>
      <c r="U141" s="99" t="s">
        <v>1367</v>
      </c>
      <c r="V141" s="114">
        <v>210</v>
      </c>
      <c r="W141" s="2" t="s">
        <v>1381</v>
      </c>
      <c r="X141" s="2"/>
      <c r="Y141" s="11"/>
      <c r="Z141" s="127" t="s">
        <v>1397</v>
      </c>
      <c r="AA141" s="65" t="s">
        <v>569</v>
      </c>
      <c r="AB141" s="140" t="str">
        <f t="shared" si="31"/>
        <v>XS-S (50 – 54 cm)</v>
      </c>
      <c r="AC141" s="127" t="str">
        <f>IF(Z141="", "", IFERROR(VLOOKUP(Z141, colorList!A:B,2,FALSE),""))</f>
        <v>barna/fekete</v>
      </c>
    </row>
    <row r="142" spans="1:29" ht="60" customHeight="1" thickBot="1" x14ac:dyDescent="0.3">
      <c r="A142" s="27" t="s">
        <v>1009</v>
      </c>
      <c r="B142" s="149" t="s">
        <v>1633</v>
      </c>
      <c r="C142" s="149" t="str">
        <f t="shared" si="23"/>
        <v>064058</v>
      </c>
      <c r="D142" s="4" t="str">
        <f t="shared" si="22"/>
        <v>S-M (55– 57 cm)</v>
      </c>
      <c r="E142" s="4" t="str">
        <f>IF(D142="", "", IFERROR(VLOOKUP(D142, sizeList!A:B,2,FALSE),""))</f>
        <v>S-M (55– 57 cm)</v>
      </c>
      <c r="F142" s="49" t="s">
        <v>1156</v>
      </c>
      <c r="G142" s="49" t="str">
        <f t="shared" si="24"/>
        <v>Casco Mistrall 2 Edition kobak</v>
      </c>
      <c r="H142" s="59" t="s">
        <v>1226</v>
      </c>
      <c r="I142" s="59" t="str">
        <f t="shared" si="25"/>
        <v>Mistrall-2 Edition mocca-black,structure</v>
      </c>
      <c r="J142" s="3" t="s">
        <v>1256</v>
      </c>
      <c r="K142" s="3" t="str">
        <f t="shared" si="26"/>
        <v>Casco</v>
      </c>
      <c r="L142" s="83" t="s">
        <v>867</v>
      </c>
      <c r="M142" s="83" t="str">
        <f t="shared" si="27"/>
        <v>Lovasfelszerelés</v>
      </c>
      <c r="N142" s="83" t="s">
        <v>1305</v>
      </c>
      <c r="O142" s="83" t="str">
        <f t="shared" si="28"/>
        <v>Védőfelszerelés</v>
      </c>
      <c r="P142" s="83" t="s">
        <v>1306</v>
      </c>
      <c r="Q142" s="83" t="str">
        <f t="shared" si="29"/>
        <v>Kobak</v>
      </c>
      <c r="R142" s="83" t="s">
        <v>1307</v>
      </c>
      <c r="S142" s="83" t="str">
        <f t="shared" si="30"/>
        <v>Felnőtt kobak</v>
      </c>
      <c r="T142" s="32"/>
      <c r="U142" s="99" t="s">
        <v>1368</v>
      </c>
      <c r="V142" s="114">
        <v>210</v>
      </c>
      <c r="W142" s="2" t="s">
        <v>1381</v>
      </c>
      <c r="X142" s="2"/>
      <c r="Y142" s="11"/>
      <c r="Z142" s="127" t="s">
        <v>1397</v>
      </c>
      <c r="AA142" s="65" t="s">
        <v>567</v>
      </c>
      <c r="AB142" s="140" t="str">
        <f t="shared" si="31"/>
        <v>S-M (55– 57 cm)</v>
      </c>
      <c r="AC142" s="127" t="str">
        <f>IF(Z142="", "", IFERROR(VLOOKUP(Z142, colorList!A:B,2,FALSE),""))</f>
        <v>barna/fekete</v>
      </c>
    </row>
    <row r="143" spans="1:29" ht="60" customHeight="1" thickBot="1" x14ac:dyDescent="0.3">
      <c r="A143" s="27" t="s">
        <v>1010</v>
      </c>
      <c r="B143" s="149" t="s">
        <v>1633</v>
      </c>
      <c r="C143" s="149" t="str">
        <f t="shared" si="23"/>
        <v>064058</v>
      </c>
      <c r="D143" s="4" t="str">
        <f t="shared" si="22"/>
        <v>M-L (58 – 60 cm)</v>
      </c>
      <c r="E143" s="4" t="str">
        <f>IF(D143="", "", IFERROR(VLOOKUP(D143, sizeList!A:B,2,FALSE),""))</f>
        <v>M-L (58 – 60 cm)</v>
      </c>
      <c r="F143" s="49" t="s">
        <v>1156</v>
      </c>
      <c r="G143" s="49" t="str">
        <f t="shared" si="24"/>
        <v>Casco Mistrall 2 Edition kobak</v>
      </c>
      <c r="H143" s="59" t="s">
        <v>1226</v>
      </c>
      <c r="I143" s="59" t="str">
        <f t="shared" si="25"/>
        <v>Mistrall-2 Edition mocca-black,structure</v>
      </c>
      <c r="J143" s="3" t="s">
        <v>1256</v>
      </c>
      <c r="K143" s="3" t="str">
        <f t="shared" si="26"/>
        <v>Casco</v>
      </c>
      <c r="L143" s="83" t="s">
        <v>867</v>
      </c>
      <c r="M143" s="83" t="str">
        <f t="shared" si="27"/>
        <v>Lovasfelszerelés</v>
      </c>
      <c r="N143" s="83" t="s">
        <v>1305</v>
      </c>
      <c r="O143" s="83" t="str">
        <f t="shared" si="28"/>
        <v>Védőfelszerelés</v>
      </c>
      <c r="P143" s="83" t="s">
        <v>1306</v>
      </c>
      <c r="Q143" s="83" t="str">
        <f t="shared" si="29"/>
        <v>Kobak</v>
      </c>
      <c r="R143" s="83" t="s">
        <v>1307</v>
      </c>
      <c r="S143" s="83" t="str">
        <f t="shared" si="30"/>
        <v>Felnőtt kobak</v>
      </c>
      <c r="T143" s="32"/>
      <c r="U143" s="99" t="s">
        <v>1369</v>
      </c>
      <c r="V143" s="114">
        <v>210</v>
      </c>
      <c r="W143" s="2" t="s">
        <v>1381</v>
      </c>
      <c r="X143" s="2"/>
      <c r="Y143" s="11"/>
      <c r="Z143" s="127" t="s">
        <v>1397</v>
      </c>
      <c r="AA143" s="65" t="s">
        <v>568</v>
      </c>
      <c r="AB143" s="140" t="str">
        <f t="shared" si="31"/>
        <v>M-L (58 – 60 cm)</v>
      </c>
      <c r="AC143" s="127" t="str">
        <f>IF(Z143="", "", IFERROR(VLOOKUP(Z143, colorList!A:B,2,FALSE),""))</f>
        <v>barna/fekete</v>
      </c>
    </row>
    <row r="144" spans="1:29" ht="60" customHeight="1" thickBot="1" x14ac:dyDescent="0.3">
      <c r="A144" s="27" t="s">
        <v>1011</v>
      </c>
      <c r="B144" s="149" t="s">
        <v>1633</v>
      </c>
      <c r="C144" s="149" t="str">
        <f t="shared" si="23"/>
        <v>064058</v>
      </c>
      <c r="D144" s="4" t="str">
        <f t="shared" si="22"/>
        <v>L/XL(60-63cm)</v>
      </c>
      <c r="E144" s="4" t="str">
        <f>IF(D144="", "", IFERROR(VLOOKUP(D144, sizeList!A:B,2,FALSE),""))</f>
        <v>L/XL(60-63cm)</v>
      </c>
      <c r="F144" s="49" t="s">
        <v>1156</v>
      </c>
      <c r="G144" s="49" t="str">
        <f t="shared" si="24"/>
        <v>Casco Mistrall 2 Edition kobak</v>
      </c>
      <c r="H144" s="59" t="s">
        <v>1226</v>
      </c>
      <c r="I144" s="59" t="str">
        <f t="shared" si="25"/>
        <v>Mistrall-2 Edition mocca-black,structure</v>
      </c>
      <c r="J144" s="3" t="s">
        <v>1256</v>
      </c>
      <c r="K144" s="3" t="str">
        <f t="shared" si="26"/>
        <v>Casco</v>
      </c>
      <c r="L144" s="83" t="s">
        <v>867</v>
      </c>
      <c r="M144" s="83" t="str">
        <f t="shared" si="27"/>
        <v>Lovasfelszerelés</v>
      </c>
      <c r="N144" s="83" t="s">
        <v>1305</v>
      </c>
      <c r="O144" s="83" t="str">
        <f t="shared" si="28"/>
        <v>Védőfelszerelés</v>
      </c>
      <c r="P144" s="83" t="s">
        <v>1306</v>
      </c>
      <c r="Q144" s="83" t="str">
        <f t="shared" si="29"/>
        <v>Kobak</v>
      </c>
      <c r="R144" s="83" t="s">
        <v>1307</v>
      </c>
      <c r="S144" s="83" t="str">
        <f t="shared" si="30"/>
        <v>Felnőtt kobak</v>
      </c>
      <c r="T144" s="32"/>
      <c r="U144" s="99" t="s">
        <v>1370</v>
      </c>
      <c r="V144" s="114">
        <v>210</v>
      </c>
      <c r="W144" s="2" t="s">
        <v>1381</v>
      </c>
      <c r="X144" s="2"/>
      <c r="Y144" s="11"/>
      <c r="Z144" s="127" t="s">
        <v>1397</v>
      </c>
      <c r="AA144" s="65" t="s">
        <v>1257</v>
      </c>
      <c r="AB144" s="140" t="str">
        <f t="shared" si="31"/>
        <v>L/XL(60-63cm)</v>
      </c>
      <c r="AC144" s="127" t="str">
        <f>IF(Z144="", "", IFERROR(VLOOKUP(Z144, colorList!A:B,2,FALSE),""))</f>
        <v>barna/fekete</v>
      </c>
    </row>
    <row r="145" spans="1:29" ht="60" customHeight="1" thickBot="1" x14ac:dyDescent="0.3">
      <c r="A145" s="23" t="s">
        <v>1018</v>
      </c>
      <c r="B145" s="147" t="s">
        <v>1642</v>
      </c>
      <c r="C145" s="147" t="str">
        <f t="shared" si="23"/>
        <v>064012</v>
      </c>
      <c r="D145" s="4" t="str">
        <f t="shared" si="22"/>
        <v>S (50-54cm)</v>
      </c>
      <c r="E145" s="4" t="str">
        <f>IF(D145="", "", IFERROR(VLOOKUP(D145, sizeList!A:B,2,FALSE),""))</f>
        <v>S (50-54cm)</v>
      </c>
      <c r="F145" s="43" t="s">
        <v>1158</v>
      </c>
      <c r="G145" s="43" t="str">
        <f t="shared" si="24"/>
        <v>Casco Mistrall 1 kobak</v>
      </c>
      <c r="H145" s="56" t="s">
        <v>1229</v>
      </c>
      <c r="I145" s="56" t="str">
        <f t="shared" si="25"/>
        <v>Mistrall 1 black</v>
      </c>
      <c r="J145" s="3" t="s">
        <v>1256</v>
      </c>
      <c r="K145" s="3" t="str">
        <f t="shared" si="26"/>
        <v>Casco</v>
      </c>
      <c r="L145" s="83" t="s">
        <v>867</v>
      </c>
      <c r="M145" s="83" t="str">
        <f t="shared" si="27"/>
        <v>Lovasfelszerelés</v>
      </c>
      <c r="N145" s="83" t="s">
        <v>1305</v>
      </c>
      <c r="O145" s="83" t="str">
        <f t="shared" si="28"/>
        <v>Védőfelszerelés</v>
      </c>
      <c r="P145" s="83" t="s">
        <v>1306</v>
      </c>
      <c r="Q145" s="83" t="str">
        <f t="shared" si="29"/>
        <v>Kobak</v>
      </c>
      <c r="R145" s="83" t="s">
        <v>1307</v>
      </c>
      <c r="S145" s="83" t="str">
        <f t="shared" si="30"/>
        <v>Felnőtt kobak</v>
      </c>
      <c r="T145" s="32"/>
      <c r="U145" s="106">
        <v>4031381001221</v>
      </c>
      <c r="V145" s="114">
        <v>135</v>
      </c>
      <c r="W145" s="2" t="s">
        <v>1381</v>
      </c>
      <c r="X145" s="2"/>
      <c r="Y145" s="11"/>
      <c r="Z145" s="127" t="s">
        <v>110</v>
      </c>
      <c r="AA145" s="65" t="s">
        <v>1426</v>
      </c>
      <c r="AB145" s="140" t="str">
        <f t="shared" si="31"/>
        <v>S (50-54cm)</v>
      </c>
      <c r="AC145" s="127" t="str">
        <f>IF(Z145="", "", IFERROR(VLOOKUP(Z145, colorList!A:B,2,FALSE),""))</f>
        <v>fekete</v>
      </c>
    </row>
    <row r="146" spans="1:29" ht="60" customHeight="1" thickBot="1" x14ac:dyDescent="0.3">
      <c r="A146" s="27" t="s">
        <v>1027</v>
      </c>
      <c r="B146" s="149" t="s">
        <v>1643</v>
      </c>
      <c r="C146" s="149" t="str">
        <f t="shared" si="23"/>
        <v>064020</v>
      </c>
      <c r="D146" s="4" t="str">
        <f t="shared" si="22"/>
        <v>S</v>
      </c>
      <c r="E146" s="4" t="str">
        <f>IF(D146="", "", IFERROR(VLOOKUP(D146, sizeList!A:B,2,FALSE),""))</f>
        <v>S</v>
      </c>
      <c r="F146" s="49" t="s">
        <v>1159</v>
      </c>
      <c r="G146" s="49" t="str">
        <f t="shared" si="24"/>
        <v>Casco Mistrall 1 téli bélés</v>
      </c>
      <c r="H146" s="54" t="s">
        <v>1232</v>
      </c>
      <c r="I146" s="54" t="str">
        <f t="shared" si="25"/>
        <v>Winterset Mistrall1 NEW; manuf. since 2019</v>
      </c>
      <c r="J146" s="3" t="s">
        <v>1256</v>
      </c>
      <c r="K146" s="3" t="str">
        <f t="shared" si="26"/>
        <v>Casco</v>
      </c>
      <c r="L146" s="83" t="s">
        <v>867</v>
      </c>
      <c r="M146" s="83" t="str">
        <f t="shared" si="27"/>
        <v>Lovasfelszerelés</v>
      </c>
      <c r="N146" s="83" t="s">
        <v>1305</v>
      </c>
      <c r="O146" s="83" t="str">
        <f t="shared" si="28"/>
        <v>Védőfelszerelés</v>
      </c>
      <c r="P146" s="83" t="s">
        <v>1306</v>
      </c>
      <c r="Q146" s="83" t="str">
        <f t="shared" si="29"/>
        <v>Kobak</v>
      </c>
      <c r="R146" s="83" t="s">
        <v>1308</v>
      </c>
      <c r="S146" s="83" t="str">
        <f t="shared" si="30"/>
        <v>Kobak kiegészítők</v>
      </c>
      <c r="T146" s="187" t="s">
        <v>1435</v>
      </c>
      <c r="U146" s="106">
        <v>4031381003065</v>
      </c>
      <c r="V146" s="114">
        <v>29.95</v>
      </c>
      <c r="W146" s="2" t="s">
        <v>1381</v>
      </c>
      <c r="X146" s="2"/>
      <c r="Y146" s="11"/>
      <c r="Z146" s="127"/>
      <c r="AA146" s="59" t="s">
        <v>489</v>
      </c>
      <c r="AB146" s="141" t="str">
        <f t="shared" si="31"/>
        <v>S</v>
      </c>
      <c r="AC146" s="127" t="str">
        <f>IF(Z146="", "", IFERROR(VLOOKUP(Z146, colorList!A:B,2,FALSE),""))</f>
        <v/>
      </c>
    </row>
    <row r="147" spans="1:29" ht="60" customHeight="1" thickBot="1" x14ac:dyDescent="0.3">
      <c r="A147" s="27" t="s">
        <v>1028</v>
      </c>
      <c r="B147" s="149" t="s">
        <v>1643</v>
      </c>
      <c r="C147" s="149" t="str">
        <f t="shared" si="23"/>
        <v>064020</v>
      </c>
      <c r="D147" s="4" t="str">
        <f t="shared" si="22"/>
        <v>M</v>
      </c>
      <c r="E147" s="4" t="str">
        <f>IF(D147="", "", IFERROR(VLOOKUP(D147, sizeList!A:B,2,FALSE),""))</f>
        <v>M</v>
      </c>
      <c r="F147" s="49" t="s">
        <v>1159</v>
      </c>
      <c r="G147" s="49" t="str">
        <f t="shared" si="24"/>
        <v>Casco Mistrall 1 téli bélés</v>
      </c>
      <c r="H147" s="54" t="s">
        <v>1232</v>
      </c>
      <c r="I147" s="54" t="str">
        <f t="shared" si="25"/>
        <v>Winterset Mistrall1 NEW; manuf. since 2019</v>
      </c>
      <c r="J147" s="3" t="s">
        <v>1256</v>
      </c>
      <c r="K147" s="3" t="str">
        <f t="shared" si="26"/>
        <v>Casco</v>
      </c>
      <c r="L147" s="83" t="s">
        <v>867</v>
      </c>
      <c r="M147" s="83" t="str">
        <f t="shared" si="27"/>
        <v>Lovasfelszerelés</v>
      </c>
      <c r="N147" s="83" t="s">
        <v>1305</v>
      </c>
      <c r="O147" s="83" t="str">
        <f t="shared" si="28"/>
        <v>Védőfelszerelés</v>
      </c>
      <c r="P147" s="83" t="s">
        <v>1306</v>
      </c>
      <c r="Q147" s="83" t="str">
        <f t="shared" si="29"/>
        <v>Kobak</v>
      </c>
      <c r="R147" s="83" t="s">
        <v>1308</v>
      </c>
      <c r="S147" s="83" t="str">
        <f t="shared" si="30"/>
        <v>Kobak kiegészítők</v>
      </c>
      <c r="T147" s="187" t="s">
        <v>1435</v>
      </c>
      <c r="U147" s="106">
        <v>4031381003058</v>
      </c>
      <c r="V147" s="114">
        <v>29.95</v>
      </c>
      <c r="W147" s="2" t="s">
        <v>1381</v>
      </c>
      <c r="X147" s="2"/>
      <c r="Y147" s="11"/>
      <c r="Z147" s="127"/>
      <c r="AA147" s="59" t="s">
        <v>490</v>
      </c>
      <c r="AB147" s="141" t="str">
        <f t="shared" si="31"/>
        <v>M</v>
      </c>
      <c r="AC147" s="127" t="str">
        <f>IF(Z147="", "", IFERROR(VLOOKUP(Z147, colorList!A:B,2,FALSE),""))</f>
        <v/>
      </c>
    </row>
    <row r="148" spans="1:29" ht="60" customHeight="1" thickBot="1" x14ac:dyDescent="0.3">
      <c r="A148" s="28" t="s">
        <v>1029</v>
      </c>
      <c r="B148" s="149" t="s">
        <v>1643</v>
      </c>
      <c r="C148" s="149" t="str">
        <f t="shared" si="23"/>
        <v>064020</v>
      </c>
      <c r="D148" s="4" t="str">
        <f t="shared" ref="D148:D179" si="32">IF(ISBLANK(AA148),"",TRIM(AA148))</f>
        <v>L</v>
      </c>
      <c r="E148" s="4" t="str">
        <f>IF(D148="", "", IFERROR(VLOOKUP(D148, sizeList!A:B,2,FALSE),""))</f>
        <v>L</v>
      </c>
      <c r="F148" s="50" t="s">
        <v>1159</v>
      </c>
      <c r="G148" s="50" t="str">
        <f t="shared" si="24"/>
        <v>Casco Mistrall 1 téli bélés</v>
      </c>
      <c r="H148" s="63" t="s">
        <v>1232</v>
      </c>
      <c r="I148" s="63" t="str">
        <f t="shared" si="25"/>
        <v>Winterset Mistrall1 NEW; manuf. since 2019</v>
      </c>
      <c r="J148" s="3" t="s">
        <v>1256</v>
      </c>
      <c r="K148" s="3" t="str">
        <f t="shared" si="26"/>
        <v>Casco</v>
      </c>
      <c r="L148" s="83" t="s">
        <v>867</v>
      </c>
      <c r="M148" s="83" t="str">
        <f t="shared" si="27"/>
        <v>Lovasfelszerelés</v>
      </c>
      <c r="N148" s="83" t="s">
        <v>1305</v>
      </c>
      <c r="O148" s="83" t="str">
        <f t="shared" si="28"/>
        <v>Védőfelszerelés</v>
      </c>
      <c r="P148" s="83" t="s">
        <v>1306</v>
      </c>
      <c r="Q148" s="83" t="str">
        <f t="shared" si="29"/>
        <v>Kobak</v>
      </c>
      <c r="R148" s="83" t="s">
        <v>1308</v>
      </c>
      <c r="S148" s="83" t="str">
        <f t="shared" si="30"/>
        <v>Kobak kiegészítők</v>
      </c>
      <c r="T148" s="187" t="s">
        <v>1435</v>
      </c>
      <c r="U148" s="106">
        <v>4031381003041</v>
      </c>
      <c r="V148" s="115">
        <v>29.95</v>
      </c>
      <c r="W148" s="2" t="s">
        <v>1381</v>
      </c>
      <c r="X148" s="2"/>
      <c r="Y148" s="11"/>
      <c r="Z148" s="127"/>
      <c r="AA148" s="61" t="s">
        <v>491</v>
      </c>
      <c r="AB148" s="141" t="str">
        <f t="shared" si="31"/>
        <v>L</v>
      </c>
      <c r="AC148" s="127" t="str">
        <f>IF(Z148="", "", IFERROR(VLOOKUP(Z148, colorList!A:B,2,FALSE),""))</f>
        <v/>
      </c>
    </row>
    <row r="149" spans="1:29" ht="60" customHeight="1" thickBot="1" x14ac:dyDescent="0.3">
      <c r="A149" s="160" t="s">
        <v>1030</v>
      </c>
      <c r="B149" s="149" t="s">
        <v>1643</v>
      </c>
      <c r="C149" s="149" t="str">
        <f t="shared" si="23"/>
        <v>064001</v>
      </c>
      <c r="D149" s="4" t="str">
        <f t="shared" si="32"/>
        <v>S</v>
      </c>
      <c r="E149" s="4" t="str">
        <f>IF(D149="", "", IFERROR(VLOOKUP(D149, sizeList!A:B,2,FALSE),""))</f>
        <v>S</v>
      </c>
      <c r="F149" s="48" t="s">
        <v>1159</v>
      </c>
      <c r="G149" s="48" t="str">
        <f t="shared" si="24"/>
        <v>Casco Mistrall 1 téli bélés</v>
      </c>
      <c r="H149" s="175" t="s">
        <v>1233</v>
      </c>
      <c r="I149" s="175" t="str">
        <f t="shared" si="25"/>
        <v>Winterset Mistrall VG1; manuf. from 2015-2019</v>
      </c>
      <c r="J149" s="3" t="s">
        <v>1256</v>
      </c>
      <c r="K149" s="3" t="str">
        <f t="shared" si="26"/>
        <v>Casco</v>
      </c>
      <c r="L149" s="83" t="s">
        <v>867</v>
      </c>
      <c r="M149" s="83" t="str">
        <f t="shared" si="27"/>
        <v>Lovasfelszerelés</v>
      </c>
      <c r="N149" s="83" t="s">
        <v>1305</v>
      </c>
      <c r="O149" s="83" t="str">
        <f t="shared" si="28"/>
        <v>Védőfelszerelés</v>
      </c>
      <c r="P149" s="83" t="s">
        <v>1306</v>
      </c>
      <c r="Q149" s="83" t="str">
        <f t="shared" si="29"/>
        <v>Kobak</v>
      </c>
      <c r="R149" s="84" t="s">
        <v>1308</v>
      </c>
      <c r="S149" s="84" t="str">
        <f t="shared" si="30"/>
        <v>Kobak kiegészítők</v>
      </c>
      <c r="T149" s="187" t="s">
        <v>1435</v>
      </c>
      <c r="U149" s="102">
        <v>4031381405432</v>
      </c>
      <c r="V149" s="116">
        <v>29.95</v>
      </c>
      <c r="W149" s="2" t="s">
        <v>1381</v>
      </c>
      <c r="X149" s="2"/>
      <c r="Y149" s="11"/>
      <c r="Z149" s="134"/>
      <c r="AA149" s="58" t="s">
        <v>489</v>
      </c>
      <c r="AB149" s="141" t="str">
        <f t="shared" si="31"/>
        <v>S</v>
      </c>
      <c r="AC149" s="134" t="str">
        <f>IF(Z149="", "", IFERROR(VLOOKUP(Z149, colorList!A:B,2,FALSE),""))</f>
        <v/>
      </c>
    </row>
    <row r="150" spans="1:29" ht="60" customHeight="1" thickBot="1" x14ac:dyDescent="0.3">
      <c r="A150" s="37" t="s">
        <v>1031</v>
      </c>
      <c r="B150" s="149" t="s">
        <v>1643</v>
      </c>
      <c r="C150" s="149" t="str">
        <f t="shared" si="23"/>
        <v>064001</v>
      </c>
      <c r="D150" s="4" t="str">
        <f t="shared" si="32"/>
        <v>M</v>
      </c>
      <c r="E150" s="4" t="str">
        <f>IF(D150="", "", IFERROR(VLOOKUP(D150, sizeList!A:B,2,FALSE),""))</f>
        <v>M</v>
      </c>
      <c r="F150" s="49" t="s">
        <v>1159</v>
      </c>
      <c r="G150" s="49" t="str">
        <f t="shared" si="24"/>
        <v>Casco Mistrall 1 téli bélés</v>
      </c>
      <c r="H150" s="54" t="s">
        <v>1234</v>
      </c>
      <c r="I150" s="54" t="str">
        <f t="shared" si="25"/>
        <v>Winterset Mistrall VG1; manuf. from 2015-2029</v>
      </c>
      <c r="J150" s="3" t="s">
        <v>1256</v>
      </c>
      <c r="K150" s="3" t="str">
        <f t="shared" si="26"/>
        <v>Casco</v>
      </c>
      <c r="L150" s="83" t="s">
        <v>867</v>
      </c>
      <c r="M150" s="83" t="str">
        <f t="shared" si="27"/>
        <v>Lovasfelszerelés</v>
      </c>
      <c r="N150" s="83" t="s">
        <v>1305</v>
      </c>
      <c r="O150" s="83" t="str">
        <f t="shared" si="28"/>
        <v>Védőfelszerelés</v>
      </c>
      <c r="P150" s="83" t="s">
        <v>1306</v>
      </c>
      <c r="Q150" s="83" t="str">
        <f t="shared" si="29"/>
        <v>Kobak</v>
      </c>
      <c r="R150" s="84" t="s">
        <v>1308</v>
      </c>
      <c r="S150" s="84" t="str">
        <f t="shared" si="30"/>
        <v>Kobak kiegészítők</v>
      </c>
      <c r="T150" s="187" t="s">
        <v>1435</v>
      </c>
      <c r="U150" s="103">
        <v>4031381405425</v>
      </c>
      <c r="V150" s="114">
        <v>29.95</v>
      </c>
      <c r="W150" s="2" t="s">
        <v>1381</v>
      </c>
      <c r="X150" s="2"/>
      <c r="Y150" s="11"/>
      <c r="Z150" s="131"/>
      <c r="AA150" s="59" t="s">
        <v>490</v>
      </c>
      <c r="AB150" s="141" t="str">
        <f t="shared" si="31"/>
        <v>M</v>
      </c>
      <c r="AC150" s="131" t="str">
        <f>IF(Z150="", "", IFERROR(VLOOKUP(Z150, colorList!A:B,2,FALSE),""))</f>
        <v/>
      </c>
    </row>
    <row r="151" spans="1:29" ht="60" customHeight="1" thickBot="1" x14ac:dyDescent="0.3">
      <c r="A151" s="37" t="s">
        <v>1032</v>
      </c>
      <c r="B151" s="149" t="s">
        <v>1643</v>
      </c>
      <c r="C151" s="149" t="str">
        <f t="shared" si="23"/>
        <v>064001</v>
      </c>
      <c r="D151" s="4" t="str">
        <f t="shared" si="32"/>
        <v>L</v>
      </c>
      <c r="E151" s="4" t="str">
        <f>IF(D151="", "", IFERROR(VLOOKUP(D151, sizeList!A:B,2,FALSE),""))</f>
        <v>L</v>
      </c>
      <c r="F151" s="49" t="s">
        <v>1159</v>
      </c>
      <c r="G151" s="49" t="str">
        <f t="shared" si="24"/>
        <v>Casco Mistrall 1 téli bélés</v>
      </c>
      <c r="H151" s="54" t="s">
        <v>1233</v>
      </c>
      <c r="I151" s="54" t="str">
        <f t="shared" si="25"/>
        <v>Winterset Mistrall VG1; manuf. from 2015-2019</v>
      </c>
      <c r="J151" s="3" t="s">
        <v>1256</v>
      </c>
      <c r="K151" s="3" t="str">
        <f t="shared" si="26"/>
        <v>Casco</v>
      </c>
      <c r="L151" s="83" t="s">
        <v>867</v>
      </c>
      <c r="M151" s="83" t="str">
        <f t="shared" si="27"/>
        <v>Lovasfelszerelés</v>
      </c>
      <c r="N151" s="83" t="s">
        <v>1305</v>
      </c>
      <c r="O151" s="83" t="str">
        <f t="shared" si="28"/>
        <v>Védőfelszerelés</v>
      </c>
      <c r="P151" s="83" t="s">
        <v>1306</v>
      </c>
      <c r="Q151" s="83" t="str">
        <f t="shared" si="29"/>
        <v>Kobak</v>
      </c>
      <c r="R151" s="84" t="s">
        <v>1308</v>
      </c>
      <c r="S151" s="84" t="str">
        <f t="shared" si="30"/>
        <v>Kobak kiegészítők</v>
      </c>
      <c r="T151" s="187" t="s">
        <v>1435</v>
      </c>
      <c r="U151" s="104">
        <v>4031381405418</v>
      </c>
      <c r="V151" s="114">
        <v>29.95</v>
      </c>
      <c r="W151" s="2" t="s">
        <v>1381</v>
      </c>
      <c r="X151" s="2"/>
      <c r="Y151" s="11"/>
      <c r="Z151" s="131"/>
      <c r="AA151" s="59" t="s">
        <v>491</v>
      </c>
      <c r="AB151" s="141" t="str">
        <f t="shared" si="31"/>
        <v>L</v>
      </c>
      <c r="AC151" s="131" t="str">
        <f>IF(Z151="", "", IFERROR(VLOOKUP(Z151, colorList!A:B,2,FALSE),""))</f>
        <v/>
      </c>
    </row>
    <row r="152" spans="1:29" ht="60" customHeight="1" thickBot="1" x14ac:dyDescent="0.3">
      <c r="A152" s="37" t="s">
        <v>964</v>
      </c>
      <c r="B152" s="149" t="s">
        <v>1634</v>
      </c>
      <c r="C152" s="149" t="str">
        <f t="shared" si="23"/>
        <v>064042</v>
      </c>
      <c r="D152" s="4" t="str">
        <f t="shared" si="32"/>
        <v>XS-S (50 – 54 cm)</v>
      </c>
      <c r="E152" s="4" t="str">
        <f>IF(D152="", "", IFERROR(VLOOKUP(D152, sizeList!A:B,2,FALSE),""))</f>
        <v>XS-S (50 – 54 cm)</v>
      </c>
      <c r="F152" s="49" t="s">
        <v>1155</v>
      </c>
      <c r="G152" s="49" t="str">
        <f t="shared" si="24"/>
        <v>Casco Mistrall 2 kobak</v>
      </c>
      <c r="H152" s="59" t="s">
        <v>1215</v>
      </c>
      <c r="I152" s="59" t="str">
        <f t="shared" si="25"/>
        <v>Mistrall-2 black matt</v>
      </c>
      <c r="J152" s="3" t="s">
        <v>1256</v>
      </c>
      <c r="K152" s="3" t="str">
        <f t="shared" si="26"/>
        <v>Casco</v>
      </c>
      <c r="L152" s="83" t="s">
        <v>867</v>
      </c>
      <c r="M152" s="83" t="str">
        <f t="shared" si="27"/>
        <v>Lovasfelszerelés</v>
      </c>
      <c r="N152" s="83" t="s">
        <v>1305</v>
      </c>
      <c r="O152" s="83" t="str">
        <f t="shared" si="28"/>
        <v>Védőfelszerelés</v>
      </c>
      <c r="P152" s="83" t="s">
        <v>1306</v>
      </c>
      <c r="Q152" s="83" t="str">
        <f t="shared" si="29"/>
        <v>Kobak</v>
      </c>
      <c r="R152" s="84" t="s">
        <v>1307</v>
      </c>
      <c r="S152" s="84" t="str">
        <f t="shared" si="30"/>
        <v>Felnőtt kobak</v>
      </c>
      <c r="T152" s="32"/>
      <c r="U152" s="98">
        <v>4031381046703</v>
      </c>
      <c r="V152" s="114">
        <v>165</v>
      </c>
      <c r="W152" s="2" t="s">
        <v>1381</v>
      </c>
      <c r="X152" s="2"/>
      <c r="Y152" s="11"/>
      <c r="Z152" s="131" t="s">
        <v>110</v>
      </c>
      <c r="AA152" s="65" t="s">
        <v>569</v>
      </c>
      <c r="AB152" s="140" t="str">
        <f t="shared" si="31"/>
        <v>XS-S (50 – 54 cm)</v>
      </c>
      <c r="AC152" s="131" t="str">
        <f>IF(Z152="", "", IFERROR(VLOOKUP(Z152, colorList!A:B,2,FALSE),""))</f>
        <v>fekete</v>
      </c>
    </row>
    <row r="153" spans="1:29" ht="60" customHeight="1" thickBot="1" x14ac:dyDescent="0.3">
      <c r="A153" s="37" t="s">
        <v>965</v>
      </c>
      <c r="B153" s="149" t="s">
        <v>1634</v>
      </c>
      <c r="C153" s="149" t="str">
        <f t="shared" si="23"/>
        <v>064042</v>
      </c>
      <c r="D153" s="4" t="str">
        <f t="shared" si="32"/>
        <v>S-M (55– 57 cm)</v>
      </c>
      <c r="E153" s="4" t="str">
        <f>IF(D153="", "", IFERROR(VLOOKUP(D153, sizeList!A:B,2,FALSE),""))</f>
        <v>S-M (55– 57 cm)</v>
      </c>
      <c r="F153" s="49" t="s">
        <v>1155</v>
      </c>
      <c r="G153" s="49" t="str">
        <f t="shared" si="24"/>
        <v>Casco Mistrall 2 kobak</v>
      </c>
      <c r="H153" s="59" t="s">
        <v>1215</v>
      </c>
      <c r="I153" s="59" t="str">
        <f t="shared" si="25"/>
        <v>Mistrall-2 black matt</v>
      </c>
      <c r="J153" s="3" t="s">
        <v>1256</v>
      </c>
      <c r="K153" s="3" t="str">
        <f t="shared" si="26"/>
        <v>Casco</v>
      </c>
      <c r="L153" s="83" t="s">
        <v>867</v>
      </c>
      <c r="M153" s="83" t="str">
        <f t="shared" si="27"/>
        <v>Lovasfelszerelés</v>
      </c>
      <c r="N153" s="83" t="s">
        <v>1305</v>
      </c>
      <c r="O153" s="83" t="str">
        <f t="shared" si="28"/>
        <v>Védőfelszerelés</v>
      </c>
      <c r="P153" s="83" t="s">
        <v>1306</v>
      </c>
      <c r="Q153" s="83" t="str">
        <f t="shared" si="29"/>
        <v>Kobak</v>
      </c>
      <c r="R153" s="84" t="s">
        <v>1307</v>
      </c>
      <c r="S153" s="84" t="str">
        <f t="shared" si="30"/>
        <v>Felnőtt kobak</v>
      </c>
      <c r="T153" s="32"/>
      <c r="U153" s="103">
        <v>4031381046697</v>
      </c>
      <c r="V153" s="114">
        <v>165</v>
      </c>
      <c r="W153" s="2" t="s">
        <v>1381</v>
      </c>
      <c r="X153" s="2"/>
      <c r="Y153" s="11"/>
      <c r="Z153" s="131" t="s">
        <v>110</v>
      </c>
      <c r="AA153" s="65" t="s">
        <v>567</v>
      </c>
      <c r="AB153" s="140" t="str">
        <f t="shared" si="31"/>
        <v>S-M (55– 57 cm)</v>
      </c>
      <c r="AC153" s="131" t="str">
        <f>IF(Z153="", "", IFERROR(VLOOKUP(Z153, colorList!A:B,2,FALSE),""))</f>
        <v>fekete</v>
      </c>
    </row>
    <row r="154" spans="1:29" ht="60" customHeight="1" thickBot="1" x14ac:dyDescent="0.3">
      <c r="A154" s="162" t="s">
        <v>966</v>
      </c>
      <c r="B154" s="149" t="s">
        <v>1634</v>
      </c>
      <c r="C154" s="149" t="str">
        <f t="shared" si="23"/>
        <v>064042</v>
      </c>
      <c r="D154" s="4" t="str">
        <f t="shared" si="32"/>
        <v>M-L (58 – 60 cm)</v>
      </c>
      <c r="E154" s="4" t="str">
        <f>IF(D154="", "", IFERROR(VLOOKUP(D154, sizeList!A:B,2,FALSE),""))</f>
        <v>M-L (58 – 60 cm)</v>
      </c>
      <c r="F154" s="52" t="s">
        <v>1155</v>
      </c>
      <c r="G154" s="52" t="str">
        <f t="shared" si="24"/>
        <v>Casco Mistrall 2 kobak</v>
      </c>
      <c r="H154" s="62" t="s">
        <v>1215</v>
      </c>
      <c r="I154" s="62" t="str">
        <f t="shared" si="25"/>
        <v>Mistrall-2 black matt</v>
      </c>
      <c r="J154" s="3" t="s">
        <v>1256</v>
      </c>
      <c r="K154" s="3" t="str">
        <f t="shared" si="26"/>
        <v>Casco</v>
      </c>
      <c r="L154" s="83" t="s">
        <v>867</v>
      </c>
      <c r="M154" s="83" t="str">
        <f t="shared" si="27"/>
        <v>Lovasfelszerelés</v>
      </c>
      <c r="N154" s="83" t="s">
        <v>1305</v>
      </c>
      <c r="O154" s="83" t="str">
        <f t="shared" si="28"/>
        <v>Védőfelszerelés</v>
      </c>
      <c r="P154" s="83" t="s">
        <v>1306</v>
      </c>
      <c r="Q154" s="83" t="str">
        <f t="shared" si="29"/>
        <v>Kobak</v>
      </c>
      <c r="R154" s="84" t="s">
        <v>1307</v>
      </c>
      <c r="S154" s="84" t="str">
        <f t="shared" si="30"/>
        <v>Felnőtt kobak</v>
      </c>
      <c r="T154" s="32"/>
      <c r="U154" s="105">
        <v>4031381046680</v>
      </c>
      <c r="V154" s="119">
        <v>165</v>
      </c>
      <c r="W154" s="2" t="s">
        <v>1381</v>
      </c>
      <c r="X154" s="2"/>
      <c r="Y154" s="11"/>
      <c r="Z154" s="127" t="s">
        <v>110</v>
      </c>
      <c r="AA154" s="68" t="s">
        <v>568</v>
      </c>
      <c r="AB154" s="140" t="str">
        <f t="shared" si="31"/>
        <v>M-L (58 – 60 cm)</v>
      </c>
      <c r="AC154" s="127" t="str">
        <f>IF(Z154="", "", IFERROR(VLOOKUP(Z154, colorList!A:B,2,FALSE),""))</f>
        <v>fekete</v>
      </c>
    </row>
    <row r="155" spans="1:29" ht="60" customHeight="1" thickBot="1" x14ac:dyDescent="0.3">
      <c r="A155" s="161" t="s">
        <v>967</v>
      </c>
      <c r="B155" s="149" t="s">
        <v>1634</v>
      </c>
      <c r="C155" s="149" t="str">
        <f t="shared" si="23"/>
        <v>064042</v>
      </c>
      <c r="D155" s="4" t="str">
        <f t="shared" si="32"/>
        <v>L-XL (60 - 63 cm)</v>
      </c>
      <c r="E155" s="4" t="str">
        <f>IF(D155="", "", IFERROR(VLOOKUP(D155, sizeList!A:B,2,FALSE),""))</f>
        <v>L-XL (60 - 63 cm)</v>
      </c>
      <c r="F155" s="168" t="s">
        <v>1155</v>
      </c>
      <c r="G155" s="168" t="str">
        <f t="shared" si="24"/>
        <v>Casco Mistrall 2 kobak</v>
      </c>
      <c r="H155" s="177" t="s">
        <v>1215</v>
      </c>
      <c r="I155" s="177" t="str">
        <f t="shared" si="25"/>
        <v>Mistrall-2 black matt</v>
      </c>
      <c r="J155" s="3" t="s">
        <v>1256</v>
      </c>
      <c r="K155" s="3" t="str">
        <f t="shared" si="26"/>
        <v>Casco</v>
      </c>
      <c r="L155" s="83" t="s">
        <v>867</v>
      </c>
      <c r="M155" s="83" t="str">
        <f t="shared" si="27"/>
        <v>Lovasfelszerelés</v>
      </c>
      <c r="N155" s="83" t="s">
        <v>1305</v>
      </c>
      <c r="O155" s="83" t="str">
        <f t="shared" si="28"/>
        <v>Védőfelszerelés</v>
      </c>
      <c r="P155" s="83" t="s">
        <v>1306</v>
      </c>
      <c r="Q155" s="83" t="str">
        <f t="shared" si="29"/>
        <v>Kobak</v>
      </c>
      <c r="R155" s="83" t="s">
        <v>1307</v>
      </c>
      <c r="S155" s="83" t="str">
        <f t="shared" si="30"/>
        <v>Felnőtt kobak</v>
      </c>
      <c r="T155" s="32"/>
      <c r="U155" s="199" t="s">
        <v>1358</v>
      </c>
      <c r="V155" s="120">
        <v>165</v>
      </c>
      <c r="W155" s="2" t="s">
        <v>1381</v>
      </c>
      <c r="X155" s="2"/>
      <c r="Y155" s="11"/>
      <c r="Z155" s="135" t="s">
        <v>110</v>
      </c>
      <c r="AA155" s="70" t="s">
        <v>1423</v>
      </c>
      <c r="AB155" s="140" t="str">
        <f t="shared" si="31"/>
        <v>L-XL (60 - 63 cm)</v>
      </c>
      <c r="AC155" s="135" t="str">
        <f>IF(Z155="", "", IFERROR(VLOOKUP(Z155, colorList!A:B,2,FALSE),""))</f>
        <v>fekete</v>
      </c>
    </row>
    <row r="156" spans="1:29" ht="60" customHeight="1" thickBot="1" x14ac:dyDescent="0.3">
      <c r="A156" s="154" t="s">
        <v>968</v>
      </c>
      <c r="B156" s="149" t="s">
        <v>1634</v>
      </c>
      <c r="C156" s="149" t="str">
        <f t="shared" si="23"/>
        <v>064041</v>
      </c>
      <c r="D156" s="4" t="str">
        <f t="shared" si="32"/>
        <v>XS-S (50 – 54 cm)</v>
      </c>
      <c r="E156" s="4" t="str">
        <f>IF(D156="", "", IFERROR(VLOOKUP(D156, sizeList!A:B,2,FALSE),""))</f>
        <v>XS-S (50 – 54 cm)</v>
      </c>
      <c r="F156" s="166" t="s">
        <v>1155</v>
      </c>
      <c r="G156" s="166" t="str">
        <f t="shared" si="24"/>
        <v>Casco Mistrall 2 kobak</v>
      </c>
      <c r="H156" s="72" t="s">
        <v>1216</v>
      </c>
      <c r="I156" s="72" t="str">
        <f t="shared" si="25"/>
        <v>Mistrall-2 black floral</v>
      </c>
      <c r="J156" s="3" t="s">
        <v>1256</v>
      </c>
      <c r="K156" s="3" t="str">
        <f t="shared" si="26"/>
        <v>Casco</v>
      </c>
      <c r="L156" s="83" t="s">
        <v>867</v>
      </c>
      <c r="M156" s="83" t="str">
        <f t="shared" si="27"/>
        <v>Lovasfelszerelés</v>
      </c>
      <c r="N156" s="83" t="s">
        <v>1305</v>
      </c>
      <c r="O156" s="83" t="str">
        <f t="shared" si="28"/>
        <v>Védőfelszerelés</v>
      </c>
      <c r="P156" s="83" t="s">
        <v>1306</v>
      </c>
      <c r="Q156" s="83" t="str">
        <f t="shared" si="29"/>
        <v>Kobak</v>
      </c>
      <c r="R156" s="83" t="s">
        <v>1307</v>
      </c>
      <c r="S156" s="83" t="str">
        <f t="shared" si="30"/>
        <v>Felnőtt kobak</v>
      </c>
      <c r="T156" s="32"/>
      <c r="U156" s="201">
        <v>4031381046734</v>
      </c>
      <c r="V156" s="118">
        <v>165</v>
      </c>
      <c r="W156" s="2" t="s">
        <v>1381</v>
      </c>
      <c r="X156" s="2"/>
      <c r="Y156" s="11"/>
      <c r="Z156" s="135" t="s">
        <v>1394</v>
      </c>
      <c r="AA156" s="69" t="s">
        <v>569</v>
      </c>
      <c r="AB156" s="140" t="str">
        <f t="shared" si="31"/>
        <v>XS-S (50 – 54 cm)</v>
      </c>
      <c r="AC156" s="135" t="str">
        <f>IF(Z156="", "", IFERROR(VLOOKUP(Z156, colorList!A:B,2,FALSE),""))</f>
        <v>fekete floral</v>
      </c>
    </row>
    <row r="157" spans="1:29" ht="60" customHeight="1" thickBot="1" x14ac:dyDescent="0.3">
      <c r="A157" s="154" t="s">
        <v>969</v>
      </c>
      <c r="B157" s="149" t="s">
        <v>1634</v>
      </c>
      <c r="C157" s="149" t="str">
        <f t="shared" si="23"/>
        <v>064041</v>
      </c>
      <c r="D157" s="4" t="str">
        <f t="shared" si="32"/>
        <v>S-M (55– 57 cm)</v>
      </c>
      <c r="E157" s="4" t="str">
        <f>IF(D157="", "", IFERROR(VLOOKUP(D157, sizeList!A:B,2,FALSE),""))</f>
        <v>S-M (55– 57 cm)</v>
      </c>
      <c r="F157" s="166" t="s">
        <v>1155</v>
      </c>
      <c r="G157" s="166" t="str">
        <f t="shared" si="24"/>
        <v>Casco Mistrall 2 kobak</v>
      </c>
      <c r="H157" s="72" t="s">
        <v>1216</v>
      </c>
      <c r="I157" s="72" t="str">
        <f t="shared" si="25"/>
        <v>Mistrall-2 black floral</v>
      </c>
      <c r="J157" s="3" t="s">
        <v>1256</v>
      </c>
      <c r="K157" s="3" t="str">
        <f t="shared" si="26"/>
        <v>Casco</v>
      </c>
      <c r="L157" s="83" t="s">
        <v>867</v>
      </c>
      <c r="M157" s="83" t="str">
        <f t="shared" si="27"/>
        <v>Lovasfelszerelés</v>
      </c>
      <c r="N157" s="83" t="s">
        <v>1305</v>
      </c>
      <c r="O157" s="83" t="str">
        <f t="shared" si="28"/>
        <v>Védőfelszerelés</v>
      </c>
      <c r="P157" s="83" t="s">
        <v>1306</v>
      </c>
      <c r="Q157" s="83" t="str">
        <f t="shared" si="29"/>
        <v>Kobak</v>
      </c>
      <c r="R157" s="83" t="s">
        <v>1307</v>
      </c>
      <c r="S157" s="83" t="str">
        <f t="shared" si="30"/>
        <v>Felnőtt kobak</v>
      </c>
      <c r="T157" s="32"/>
      <c r="U157" s="192">
        <v>4031381046727</v>
      </c>
      <c r="V157" s="118">
        <v>165</v>
      </c>
      <c r="W157" s="2" t="s">
        <v>1381</v>
      </c>
      <c r="X157" s="2"/>
      <c r="Y157" s="11"/>
      <c r="Z157" s="135" t="s">
        <v>1394</v>
      </c>
      <c r="AA157" s="69" t="s">
        <v>567</v>
      </c>
      <c r="AB157" s="140" t="str">
        <f t="shared" si="31"/>
        <v>S-M (55– 57 cm)</v>
      </c>
      <c r="AC157" s="135" t="str">
        <f>IF(Z157="", "", IFERROR(VLOOKUP(Z157, colorList!A:B,2,FALSE),""))</f>
        <v>fekete floral</v>
      </c>
    </row>
    <row r="158" spans="1:29" ht="60" customHeight="1" thickBot="1" x14ac:dyDescent="0.3">
      <c r="A158" s="154" t="s">
        <v>970</v>
      </c>
      <c r="B158" s="149" t="s">
        <v>1634</v>
      </c>
      <c r="C158" s="149" t="str">
        <f t="shared" si="23"/>
        <v>064041</v>
      </c>
      <c r="D158" s="4" t="str">
        <f t="shared" si="32"/>
        <v>M-L (58 – 60 cm)</v>
      </c>
      <c r="E158" s="4" t="str">
        <f>IF(D158="", "", IFERROR(VLOOKUP(D158, sizeList!A:B,2,FALSE),""))</f>
        <v>M-L (58 – 60 cm)</v>
      </c>
      <c r="F158" s="166" t="s">
        <v>1155</v>
      </c>
      <c r="G158" s="166" t="str">
        <f t="shared" si="24"/>
        <v>Casco Mistrall 2 kobak</v>
      </c>
      <c r="H158" s="72" t="s">
        <v>1216</v>
      </c>
      <c r="I158" s="72" t="str">
        <f t="shared" si="25"/>
        <v>Mistrall-2 black floral</v>
      </c>
      <c r="J158" s="3" t="s">
        <v>1256</v>
      </c>
      <c r="K158" s="3" t="str">
        <f t="shared" si="26"/>
        <v>Casco</v>
      </c>
      <c r="L158" s="83" t="s">
        <v>867</v>
      </c>
      <c r="M158" s="83" t="str">
        <f t="shared" si="27"/>
        <v>Lovasfelszerelés</v>
      </c>
      <c r="N158" s="83" t="s">
        <v>1305</v>
      </c>
      <c r="O158" s="83" t="str">
        <f t="shared" si="28"/>
        <v>Védőfelszerelés</v>
      </c>
      <c r="P158" s="83" t="s">
        <v>1306</v>
      </c>
      <c r="Q158" s="83" t="str">
        <f t="shared" si="29"/>
        <v>Kobak</v>
      </c>
      <c r="R158" s="83" t="s">
        <v>1307</v>
      </c>
      <c r="S158" s="83" t="str">
        <f t="shared" si="30"/>
        <v>Felnőtt kobak</v>
      </c>
      <c r="T158" s="32"/>
      <c r="U158" s="189">
        <v>4031381046710</v>
      </c>
      <c r="V158" s="118">
        <v>165</v>
      </c>
      <c r="W158" s="2" t="s">
        <v>1381</v>
      </c>
      <c r="X158" s="2"/>
      <c r="Y158" s="11"/>
      <c r="Z158" s="136" t="s">
        <v>1394</v>
      </c>
      <c r="AA158" s="69" t="s">
        <v>568</v>
      </c>
      <c r="AB158" s="140" t="str">
        <f t="shared" si="31"/>
        <v>M-L (58 – 60 cm)</v>
      </c>
      <c r="AC158" s="136" t="str">
        <f>IF(Z158="", "", IFERROR(VLOOKUP(Z158, colorList!A:B,2,FALSE),""))</f>
        <v>fekete floral</v>
      </c>
    </row>
    <row r="159" spans="1:29" ht="60" customHeight="1" thickBot="1" x14ac:dyDescent="0.3">
      <c r="A159" s="154" t="s">
        <v>971</v>
      </c>
      <c r="B159" s="149" t="s">
        <v>1634</v>
      </c>
      <c r="C159" s="149" t="str">
        <f t="shared" si="23"/>
        <v>064041</v>
      </c>
      <c r="D159" s="4" t="str">
        <f t="shared" si="32"/>
        <v>L-XL (60 - 63 cm)</v>
      </c>
      <c r="E159" s="4" t="str">
        <f>IF(D159="", "", IFERROR(VLOOKUP(D159, sizeList!A:B,2,FALSE),""))</f>
        <v>L-XL (60 - 63 cm)</v>
      </c>
      <c r="F159" s="166" t="s">
        <v>1155</v>
      </c>
      <c r="G159" s="166" t="str">
        <f t="shared" si="24"/>
        <v>Casco Mistrall 2 kobak</v>
      </c>
      <c r="H159" s="72" t="s">
        <v>1216</v>
      </c>
      <c r="I159" s="72" t="str">
        <f t="shared" si="25"/>
        <v>Mistrall-2 black floral</v>
      </c>
      <c r="J159" s="3" t="s">
        <v>1256</v>
      </c>
      <c r="K159" s="3" t="str">
        <f t="shared" si="26"/>
        <v>Casco</v>
      </c>
      <c r="L159" s="83" t="s">
        <v>867</v>
      </c>
      <c r="M159" s="83" t="str">
        <f t="shared" si="27"/>
        <v>Lovasfelszerelés</v>
      </c>
      <c r="N159" s="83" t="s">
        <v>1305</v>
      </c>
      <c r="O159" s="83" t="str">
        <f t="shared" si="28"/>
        <v>Védőfelszerelés</v>
      </c>
      <c r="P159" s="83" t="s">
        <v>1306</v>
      </c>
      <c r="Q159" s="83" t="str">
        <f t="shared" si="29"/>
        <v>Kobak</v>
      </c>
      <c r="R159" s="83" t="s">
        <v>1307</v>
      </c>
      <c r="S159" s="83" t="str">
        <f t="shared" si="30"/>
        <v>Felnőtt kobak</v>
      </c>
      <c r="T159" s="32"/>
      <c r="U159" s="189">
        <v>4031381405524</v>
      </c>
      <c r="V159" s="118">
        <v>165</v>
      </c>
      <c r="W159" s="2" t="s">
        <v>1381</v>
      </c>
      <c r="X159" s="2"/>
      <c r="Y159" s="11"/>
      <c r="Z159" s="136" t="s">
        <v>1394</v>
      </c>
      <c r="AA159" s="69" t="s">
        <v>1423</v>
      </c>
      <c r="AB159" s="140" t="str">
        <f t="shared" si="31"/>
        <v>L-XL (60 - 63 cm)</v>
      </c>
      <c r="AC159" s="136" t="str">
        <f>IF(Z159="", "", IFERROR(VLOOKUP(Z159, colorList!A:B,2,FALSE),""))</f>
        <v>fekete floral</v>
      </c>
    </row>
    <row r="160" spans="1:29" s="10" customFormat="1" ht="60" customHeight="1" thickBot="1" x14ac:dyDescent="0.3">
      <c r="A160" s="154" t="s">
        <v>972</v>
      </c>
      <c r="B160" s="149" t="s">
        <v>1634</v>
      </c>
      <c r="C160" s="149" t="str">
        <f t="shared" si="23"/>
        <v>064048</v>
      </c>
      <c r="D160" s="4" t="str">
        <f t="shared" si="32"/>
        <v>XS-S (50 – 54 cm)</v>
      </c>
      <c r="E160" s="4" t="str">
        <f>IF(D160="", "", IFERROR(VLOOKUP(D160, sizeList!A:B,2,FALSE),""))</f>
        <v>XS-S (50 – 54 cm)</v>
      </c>
      <c r="F160" s="166" t="s">
        <v>1155</v>
      </c>
      <c r="G160" s="166" t="str">
        <f t="shared" si="24"/>
        <v>Casco Mistrall 2 kobak</v>
      </c>
      <c r="H160" s="72" t="s">
        <v>1217</v>
      </c>
      <c r="I160" s="72" t="str">
        <f t="shared" si="25"/>
        <v>Mistrall-2 navy</v>
      </c>
      <c r="J160" s="3" t="s">
        <v>1256</v>
      </c>
      <c r="K160" s="3" t="str">
        <f t="shared" si="26"/>
        <v>Casco</v>
      </c>
      <c r="L160" s="83" t="s">
        <v>867</v>
      </c>
      <c r="M160" s="83" t="str">
        <f t="shared" si="27"/>
        <v>Lovasfelszerelés</v>
      </c>
      <c r="N160" s="83" t="s">
        <v>1305</v>
      </c>
      <c r="O160" s="83" t="str">
        <f t="shared" si="28"/>
        <v>Védőfelszerelés</v>
      </c>
      <c r="P160" s="83" t="s">
        <v>1306</v>
      </c>
      <c r="Q160" s="83" t="str">
        <f t="shared" si="29"/>
        <v>Kobak</v>
      </c>
      <c r="R160" s="83" t="s">
        <v>1307</v>
      </c>
      <c r="S160" s="83" t="str">
        <f t="shared" si="30"/>
        <v>Felnőtt kobak</v>
      </c>
      <c r="T160" s="32"/>
      <c r="U160" s="192">
        <v>4031381046765</v>
      </c>
      <c r="V160" s="118">
        <v>165</v>
      </c>
      <c r="W160" s="2" t="s">
        <v>1381</v>
      </c>
      <c r="X160" s="2"/>
      <c r="Y160" s="11"/>
      <c r="Z160" s="136" t="s">
        <v>153</v>
      </c>
      <c r="AA160" s="69" t="s">
        <v>569</v>
      </c>
      <c r="AB160" s="140" t="str">
        <f t="shared" si="31"/>
        <v>XS-S (50 – 54 cm)</v>
      </c>
      <c r="AC160" s="136" t="str">
        <f>IF(Z160="", "", IFERROR(VLOOKUP(Z160, colorList!A:B,2,FALSE),""))</f>
        <v>sötétkék</v>
      </c>
    </row>
    <row r="161" spans="1:29" s="10" customFormat="1" ht="60" customHeight="1" thickBot="1" x14ac:dyDescent="0.3">
      <c r="A161" s="154" t="s">
        <v>973</v>
      </c>
      <c r="B161" s="149" t="s">
        <v>1634</v>
      </c>
      <c r="C161" s="149" t="str">
        <f t="shared" si="23"/>
        <v>064048</v>
      </c>
      <c r="D161" s="4" t="str">
        <f t="shared" si="32"/>
        <v>S-M (55– 57 cm)</v>
      </c>
      <c r="E161" s="4" t="str">
        <f>IF(D161="", "", IFERROR(VLOOKUP(D161, sizeList!A:B,2,FALSE),""))</f>
        <v>S-M (55– 57 cm)</v>
      </c>
      <c r="F161" s="166" t="s">
        <v>1155</v>
      </c>
      <c r="G161" s="166" t="str">
        <f t="shared" si="24"/>
        <v>Casco Mistrall 2 kobak</v>
      </c>
      <c r="H161" s="72" t="s">
        <v>1217</v>
      </c>
      <c r="I161" s="72" t="str">
        <f t="shared" si="25"/>
        <v>Mistrall-2 navy</v>
      </c>
      <c r="J161" s="3" t="s">
        <v>1256</v>
      </c>
      <c r="K161" s="3" t="str">
        <f t="shared" si="26"/>
        <v>Casco</v>
      </c>
      <c r="L161" s="83" t="s">
        <v>867</v>
      </c>
      <c r="M161" s="83" t="str">
        <f t="shared" si="27"/>
        <v>Lovasfelszerelés</v>
      </c>
      <c r="N161" s="83" t="s">
        <v>1305</v>
      </c>
      <c r="O161" s="83" t="str">
        <f t="shared" si="28"/>
        <v>Védőfelszerelés</v>
      </c>
      <c r="P161" s="83" t="s">
        <v>1306</v>
      </c>
      <c r="Q161" s="83" t="str">
        <f t="shared" si="29"/>
        <v>Kobak</v>
      </c>
      <c r="R161" s="83" t="s">
        <v>1307</v>
      </c>
      <c r="S161" s="83" t="str">
        <f t="shared" si="30"/>
        <v>Felnőtt kobak</v>
      </c>
      <c r="T161" s="32"/>
      <c r="U161" s="189">
        <v>4031381046758</v>
      </c>
      <c r="V161" s="118">
        <v>165</v>
      </c>
      <c r="W161" s="2" t="s">
        <v>1381</v>
      </c>
      <c r="X161" s="2"/>
      <c r="Y161" s="11"/>
      <c r="Z161" s="136" t="s">
        <v>153</v>
      </c>
      <c r="AA161" s="69" t="s">
        <v>567</v>
      </c>
      <c r="AB161" s="140" t="str">
        <f t="shared" si="31"/>
        <v>S-M (55– 57 cm)</v>
      </c>
      <c r="AC161" s="136" t="str">
        <f>IF(Z161="", "", IFERROR(VLOOKUP(Z161, colorList!A:B,2,FALSE),""))</f>
        <v>sötétkék</v>
      </c>
    </row>
    <row r="162" spans="1:29" ht="60" customHeight="1" thickBot="1" x14ac:dyDescent="0.3">
      <c r="A162" s="154" t="s">
        <v>974</v>
      </c>
      <c r="B162" s="149" t="s">
        <v>1634</v>
      </c>
      <c r="C162" s="149" t="str">
        <f t="shared" si="23"/>
        <v>064048</v>
      </c>
      <c r="D162" s="4" t="str">
        <f t="shared" si="32"/>
        <v>M-L (58 – 60 cm)</v>
      </c>
      <c r="E162" s="4" t="str">
        <f>IF(D162="", "", IFERROR(VLOOKUP(D162, sizeList!A:B,2,FALSE),""))</f>
        <v>M-L (58 – 60 cm)</v>
      </c>
      <c r="F162" s="166" t="s">
        <v>1155</v>
      </c>
      <c r="G162" s="166" t="str">
        <f t="shared" si="24"/>
        <v>Casco Mistrall 2 kobak</v>
      </c>
      <c r="H162" s="72" t="s">
        <v>1217</v>
      </c>
      <c r="I162" s="72" t="str">
        <f t="shared" si="25"/>
        <v>Mistrall-2 navy</v>
      </c>
      <c r="J162" s="3" t="s">
        <v>1256</v>
      </c>
      <c r="K162" s="3" t="str">
        <f t="shared" si="26"/>
        <v>Casco</v>
      </c>
      <c r="L162" s="83" t="s">
        <v>867</v>
      </c>
      <c r="M162" s="83" t="str">
        <f t="shared" si="27"/>
        <v>Lovasfelszerelés</v>
      </c>
      <c r="N162" s="83" t="s">
        <v>1305</v>
      </c>
      <c r="O162" s="83" t="str">
        <f t="shared" si="28"/>
        <v>Védőfelszerelés</v>
      </c>
      <c r="P162" s="83" t="s">
        <v>1306</v>
      </c>
      <c r="Q162" s="83" t="str">
        <f t="shared" si="29"/>
        <v>Kobak</v>
      </c>
      <c r="R162" s="83" t="s">
        <v>1307</v>
      </c>
      <c r="S162" s="83" t="str">
        <f t="shared" si="30"/>
        <v>Felnőtt kobak</v>
      </c>
      <c r="T162" s="32"/>
      <c r="U162" s="192">
        <v>4031381046741</v>
      </c>
      <c r="V162" s="118">
        <v>165</v>
      </c>
      <c r="W162" s="2" t="s">
        <v>1381</v>
      </c>
      <c r="X162" s="2"/>
      <c r="Y162" s="11"/>
      <c r="Z162" s="136" t="s">
        <v>153</v>
      </c>
      <c r="AA162" s="69" t="s">
        <v>568</v>
      </c>
      <c r="AB162" s="140" t="str">
        <f t="shared" si="31"/>
        <v>M-L (58 – 60 cm)</v>
      </c>
      <c r="AC162" s="136" t="str">
        <f>IF(Z162="", "", IFERROR(VLOOKUP(Z162, colorList!A:B,2,FALSE),""))</f>
        <v>sötétkék</v>
      </c>
    </row>
    <row r="163" spans="1:29" ht="60" customHeight="1" thickBot="1" x14ac:dyDescent="0.3">
      <c r="A163" s="156" t="s">
        <v>975</v>
      </c>
      <c r="B163" s="149" t="s">
        <v>1634</v>
      </c>
      <c r="C163" s="149" t="str">
        <f t="shared" si="23"/>
        <v>064048</v>
      </c>
      <c r="D163" s="4" t="str">
        <f t="shared" si="32"/>
        <v>L-XL (60 - 63 cm)</v>
      </c>
      <c r="E163" s="4" t="str">
        <f>IF(D163="", "", IFERROR(VLOOKUP(D163, sizeList!A:B,2,FALSE),""))</f>
        <v>L-XL (60 - 63 cm)</v>
      </c>
      <c r="F163" s="167" t="s">
        <v>1155</v>
      </c>
      <c r="G163" s="167" t="str">
        <f t="shared" si="24"/>
        <v>Casco Mistrall 2 kobak</v>
      </c>
      <c r="H163" s="173" t="s">
        <v>1217</v>
      </c>
      <c r="I163" s="173" t="str">
        <f t="shared" si="25"/>
        <v>Mistrall-2 navy</v>
      </c>
      <c r="J163" s="3" t="s">
        <v>1256</v>
      </c>
      <c r="K163" s="3" t="str">
        <f t="shared" si="26"/>
        <v>Casco</v>
      </c>
      <c r="L163" s="83" t="s">
        <v>867</v>
      </c>
      <c r="M163" s="83" t="str">
        <f t="shared" si="27"/>
        <v>Lovasfelszerelés</v>
      </c>
      <c r="N163" s="83" t="s">
        <v>1305</v>
      </c>
      <c r="O163" s="83" t="str">
        <f t="shared" si="28"/>
        <v>Védőfelszerelés</v>
      </c>
      <c r="P163" s="83" t="s">
        <v>1306</v>
      </c>
      <c r="Q163" s="83" t="str">
        <f t="shared" si="29"/>
        <v>Kobak</v>
      </c>
      <c r="R163" s="83" t="s">
        <v>1307</v>
      </c>
      <c r="S163" s="83" t="str">
        <f t="shared" si="30"/>
        <v>Felnőtt kobak</v>
      </c>
      <c r="T163" s="32"/>
      <c r="U163" s="191">
        <v>4031381405531</v>
      </c>
      <c r="V163" s="121">
        <v>165</v>
      </c>
      <c r="W163" s="2" t="s">
        <v>1381</v>
      </c>
      <c r="X163" s="2"/>
      <c r="Y163" s="11"/>
      <c r="Z163" s="136" t="s">
        <v>153</v>
      </c>
      <c r="AA163" s="71" t="s">
        <v>1423</v>
      </c>
      <c r="AB163" s="140" t="str">
        <f t="shared" si="31"/>
        <v>L-XL (60 - 63 cm)</v>
      </c>
      <c r="AC163" s="136" t="str">
        <f>IF(Z163="", "", IFERROR(VLOOKUP(Z163, colorList!A:B,2,FALSE),""))</f>
        <v>sötétkék</v>
      </c>
    </row>
    <row r="164" spans="1:29" ht="60" customHeight="1" thickBot="1" x14ac:dyDescent="0.3">
      <c r="A164" s="26" t="s">
        <v>976</v>
      </c>
      <c r="B164" s="149" t="s">
        <v>1634</v>
      </c>
      <c r="C164" s="149" t="str">
        <f t="shared" si="23"/>
        <v>064045</v>
      </c>
      <c r="D164" s="4" t="str">
        <f t="shared" si="32"/>
        <v>XS-S (50 – 54 cm)</v>
      </c>
      <c r="E164" s="4" t="str">
        <f>IF(D164="", "", IFERROR(VLOOKUP(D164, sizeList!A:B,2,FALSE),""))</f>
        <v>XS-S (50 – 54 cm)</v>
      </c>
      <c r="F164" s="51" t="s">
        <v>1155</v>
      </c>
      <c r="G164" s="51" t="str">
        <f t="shared" si="24"/>
        <v>Casco Mistrall 2 kobak</v>
      </c>
      <c r="H164" s="60" t="s">
        <v>1218</v>
      </c>
      <c r="I164" s="60" t="str">
        <f t="shared" si="25"/>
        <v>Mistrall-2 darkbrown</v>
      </c>
      <c r="J164" s="3" t="s">
        <v>1256</v>
      </c>
      <c r="K164" s="3" t="str">
        <f t="shared" si="26"/>
        <v>Casco</v>
      </c>
      <c r="L164" s="83" t="s">
        <v>867</v>
      </c>
      <c r="M164" s="83" t="str">
        <f t="shared" si="27"/>
        <v>Lovasfelszerelés</v>
      </c>
      <c r="N164" s="83" t="s">
        <v>1305</v>
      </c>
      <c r="O164" s="83" t="str">
        <f t="shared" si="28"/>
        <v>Védőfelszerelés</v>
      </c>
      <c r="P164" s="83" t="s">
        <v>1306</v>
      </c>
      <c r="Q164" s="83" t="str">
        <f t="shared" si="29"/>
        <v>Kobak</v>
      </c>
      <c r="R164" s="83" t="s">
        <v>1307</v>
      </c>
      <c r="S164" s="83" t="str">
        <f t="shared" si="30"/>
        <v>Felnőtt kobak</v>
      </c>
      <c r="T164" s="185"/>
      <c r="U164" s="101">
        <v>4031381003874</v>
      </c>
      <c r="V164" s="122">
        <v>165</v>
      </c>
      <c r="W164" s="2" t="s">
        <v>1381</v>
      </c>
      <c r="X164" s="2"/>
      <c r="Y164" s="11"/>
      <c r="Z164" s="137" t="s">
        <v>166</v>
      </c>
      <c r="AA164" s="214" t="s">
        <v>569</v>
      </c>
      <c r="AB164" s="140" t="str">
        <f t="shared" si="31"/>
        <v>XS-S (50 – 54 cm)</v>
      </c>
      <c r="AC164" s="137" t="str">
        <f>IF(Z164="", "", IFERROR(VLOOKUP(Z164, colorList!A:B,2,FALSE),""))</f>
        <v>sötétbarna</v>
      </c>
    </row>
    <row r="165" spans="1:29" ht="60" customHeight="1" thickBot="1" x14ac:dyDescent="0.3">
      <c r="A165" s="27" t="s">
        <v>977</v>
      </c>
      <c r="B165" s="149" t="s">
        <v>1634</v>
      </c>
      <c r="C165" s="149" t="str">
        <f t="shared" si="23"/>
        <v>064045</v>
      </c>
      <c r="D165" s="4" t="str">
        <f t="shared" si="32"/>
        <v>S-M (55– 57 cm)</v>
      </c>
      <c r="E165" s="4" t="str">
        <f>IF(D165="", "", IFERROR(VLOOKUP(D165, sizeList!A:B,2,FALSE),""))</f>
        <v>S-M (55– 57 cm)</v>
      </c>
      <c r="F165" s="49" t="s">
        <v>1155</v>
      </c>
      <c r="G165" s="49" t="str">
        <f t="shared" si="24"/>
        <v>Casco Mistrall 2 kobak</v>
      </c>
      <c r="H165" s="176" t="s">
        <v>1218</v>
      </c>
      <c r="I165" s="176" t="str">
        <f t="shared" si="25"/>
        <v>Mistrall-2 darkbrown</v>
      </c>
      <c r="J165" s="3" t="s">
        <v>1256</v>
      </c>
      <c r="K165" s="3" t="str">
        <f t="shared" si="26"/>
        <v>Casco</v>
      </c>
      <c r="L165" s="83" t="s">
        <v>867</v>
      </c>
      <c r="M165" s="83" t="str">
        <f t="shared" si="27"/>
        <v>Lovasfelszerelés</v>
      </c>
      <c r="N165" s="83" t="s">
        <v>1305</v>
      </c>
      <c r="O165" s="83" t="str">
        <f t="shared" si="28"/>
        <v>Védőfelszerelés</v>
      </c>
      <c r="P165" s="83" t="s">
        <v>1306</v>
      </c>
      <c r="Q165" s="83" t="str">
        <f t="shared" si="29"/>
        <v>Kobak</v>
      </c>
      <c r="R165" s="83" t="s">
        <v>1307</v>
      </c>
      <c r="S165" s="83" t="str">
        <f t="shared" si="30"/>
        <v>Felnőtt kobak</v>
      </c>
      <c r="T165" s="185"/>
      <c r="U165" s="99">
        <v>4031381003867</v>
      </c>
      <c r="V165" s="123">
        <v>165</v>
      </c>
      <c r="W165" s="2" t="s">
        <v>1381</v>
      </c>
      <c r="X165" s="2"/>
      <c r="Y165" s="11"/>
      <c r="Z165" s="11" t="s">
        <v>166</v>
      </c>
      <c r="AA165" s="69" t="s">
        <v>567</v>
      </c>
      <c r="AB165" s="140" t="str">
        <f t="shared" si="31"/>
        <v>S-M (55– 57 cm)</v>
      </c>
      <c r="AC165" s="11" t="str">
        <f>IF(Z165="", "", IFERROR(VLOOKUP(Z165, colorList!A:B,2,FALSE),""))</f>
        <v>sötétbarna</v>
      </c>
    </row>
    <row r="166" spans="1:29" ht="60" customHeight="1" thickBot="1" x14ac:dyDescent="0.3">
      <c r="A166" s="27" t="s">
        <v>978</v>
      </c>
      <c r="B166" s="149" t="s">
        <v>1634</v>
      </c>
      <c r="C166" s="149" t="str">
        <f t="shared" si="23"/>
        <v>064045</v>
      </c>
      <c r="D166" s="4" t="str">
        <f t="shared" si="32"/>
        <v>M-L (58 – 60 cm)</v>
      </c>
      <c r="E166" s="4" t="str">
        <f>IF(D166="", "", IFERROR(VLOOKUP(D166, sizeList!A:B,2,FALSE),""))</f>
        <v>M-L (58 – 60 cm)</v>
      </c>
      <c r="F166" s="49" t="s">
        <v>1155</v>
      </c>
      <c r="G166" s="49" t="str">
        <f t="shared" si="24"/>
        <v>Casco Mistrall 2 kobak</v>
      </c>
      <c r="H166" s="176" t="s">
        <v>1218</v>
      </c>
      <c r="I166" s="176" t="str">
        <f t="shared" si="25"/>
        <v>Mistrall-2 darkbrown</v>
      </c>
      <c r="J166" s="3" t="s">
        <v>1256</v>
      </c>
      <c r="K166" s="3" t="str">
        <f t="shared" si="26"/>
        <v>Casco</v>
      </c>
      <c r="L166" s="83" t="s">
        <v>867</v>
      </c>
      <c r="M166" s="83" t="str">
        <f t="shared" si="27"/>
        <v>Lovasfelszerelés</v>
      </c>
      <c r="N166" s="83" t="s">
        <v>1305</v>
      </c>
      <c r="O166" s="83" t="str">
        <f t="shared" si="28"/>
        <v>Védőfelszerelés</v>
      </c>
      <c r="P166" s="83" t="s">
        <v>1306</v>
      </c>
      <c r="Q166" s="83" t="str">
        <f t="shared" si="29"/>
        <v>Kobak</v>
      </c>
      <c r="R166" s="83" t="s">
        <v>1307</v>
      </c>
      <c r="S166" s="83" t="str">
        <f t="shared" si="30"/>
        <v>Felnőtt kobak</v>
      </c>
      <c r="T166" s="185"/>
      <c r="U166" s="99">
        <v>4031381003850</v>
      </c>
      <c r="V166" s="123">
        <v>165</v>
      </c>
      <c r="W166" s="2" t="s">
        <v>1381</v>
      </c>
      <c r="X166" s="2"/>
      <c r="Y166" s="11"/>
      <c r="Z166" s="11" t="s">
        <v>166</v>
      </c>
      <c r="AA166" s="69" t="s">
        <v>568</v>
      </c>
      <c r="AB166" s="140" t="str">
        <f t="shared" si="31"/>
        <v>M-L (58 – 60 cm)</v>
      </c>
      <c r="AC166" s="11" t="str">
        <f>IF(Z166="", "", IFERROR(VLOOKUP(Z166, colorList!A:B,2,FALSE),""))</f>
        <v>sötétbarna</v>
      </c>
    </row>
    <row r="167" spans="1:29" ht="60" customHeight="1" thickBot="1" x14ac:dyDescent="0.3">
      <c r="A167" s="27" t="s">
        <v>979</v>
      </c>
      <c r="B167" s="149" t="s">
        <v>1634</v>
      </c>
      <c r="C167" s="149" t="str">
        <f t="shared" si="23"/>
        <v>064045</v>
      </c>
      <c r="D167" s="4" t="str">
        <f t="shared" si="32"/>
        <v>L-XL (60 - 63 cm)</v>
      </c>
      <c r="E167" s="4" t="str">
        <f>IF(D167="", "", IFERROR(VLOOKUP(D167, sizeList!A:B,2,FALSE),""))</f>
        <v>L-XL (60 - 63 cm)</v>
      </c>
      <c r="F167" s="49" t="s">
        <v>1155</v>
      </c>
      <c r="G167" s="49" t="str">
        <f t="shared" si="24"/>
        <v>Casco Mistrall 2 kobak</v>
      </c>
      <c r="H167" s="59" t="s">
        <v>1218</v>
      </c>
      <c r="I167" s="59" t="str">
        <f t="shared" si="25"/>
        <v>Mistrall-2 darkbrown</v>
      </c>
      <c r="J167" s="3" t="s">
        <v>1256</v>
      </c>
      <c r="K167" s="3" t="str">
        <f t="shared" si="26"/>
        <v>Casco</v>
      </c>
      <c r="L167" s="83" t="s">
        <v>867</v>
      </c>
      <c r="M167" s="83" t="str">
        <f t="shared" si="27"/>
        <v>Lovasfelszerelés</v>
      </c>
      <c r="N167" s="83" t="s">
        <v>1305</v>
      </c>
      <c r="O167" s="83" t="str">
        <f t="shared" si="28"/>
        <v>Védőfelszerelés</v>
      </c>
      <c r="P167" s="83" t="s">
        <v>1306</v>
      </c>
      <c r="Q167" s="83" t="str">
        <f t="shared" si="29"/>
        <v>Kobak</v>
      </c>
      <c r="R167" s="83" t="s">
        <v>1307</v>
      </c>
      <c r="S167" s="83" t="str">
        <f t="shared" si="30"/>
        <v>Felnőtt kobak</v>
      </c>
      <c r="T167" s="185"/>
      <c r="U167" s="198">
        <v>4031381003843</v>
      </c>
      <c r="V167" s="123">
        <v>165</v>
      </c>
      <c r="W167" s="2" t="s">
        <v>1381</v>
      </c>
      <c r="X167" s="2"/>
      <c r="Y167" s="11"/>
      <c r="Z167" s="134" t="s">
        <v>166</v>
      </c>
      <c r="AA167" s="67" t="s">
        <v>1423</v>
      </c>
      <c r="AB167" s="140" t="str">
        <f t="shared" si="31"/>
        <v>L-XL (60 - 63 cm)</v>
      </c>
      <c r="AC167" s="134" t="str">
        <f>IF(Z167="", "", IFERROR(VLOOKUP(Z167, colorList!A:B,2,FALSE),""))</f>
        <v>sötétbarna</v>
      </c>
    </row>
    <row r="168" spans="1:29" ht="60" customHeight="1" thickBot="1" x14ac:dyDescent="0.3">
      <c r="A168" s="23" t="s">
        <v>1019</v>
      </c>
      <c r="B168" s="147" t="s">
        <v>1634</v>
      </c>
      <c r="C168" s="147" t="str">
        <f t="shared" si="23"/>
        <v>064012</v>
      </c>
      <c r="D168" s="4" t="str">
        <f t="shared" si="32"/>
        <v>M(54-58 cm)</v>
      </c>
      <c r="E168" s="4" t="str">
        <f>IF(D168="", "", IFERROR(VLOOKUP(D168, sizeList!A:B,2,FALSE),""))</f>
        <v>M(54-58 cm)</v>
      </c>
      <c r="F168" s="43" t="s">
        <v>1158</v>
      </c>
      <c r="G168" s="43" t="str">
        <f t="shared" si="24"/>
        <v>Casco Mistrall 1 kobak</v>
      </c>
      <c r="H168" s="56" t="s">
        <v>1229</v>
      </c>
      <c r="I168" s="56" t="str">
        <f t="shared" si="25"/>
        <v>Mistrall 1 black</v>
      </c>
      <c r="J168" s="3" t="s">
        <v>1256</v>
      </c>
      <c r="K168" s="3" t="str">
        <f t="shared" si="26"/>
        <v>Casco</v>
      </c>
      <c r="L168" s="83" t="s">
        <v>867</v>
      </c>
      <c r="M168" s="83" t="str">
        <f t="shared" si="27"/>
        <v>Lovasfelszerelés</v>
      </c>
      <c r="N168" s="83" t="s">
        <v>1305</v>
      </c>
      <c r="O168" s="83" t="str">
        <f t="shared" si="28"/>
        <v>Védőfelszerelés</v>
      </c>
      <c r="P168" s="83" t="s">
        <v>1306</v>
      </c>
      <c r="Q168" s="83" t="str">
        <f t="shared" si="29"/>
        <v>Kobak</v>
      </c>
      <c r="R168" s="83" t="s">
        <v>1307</v>
      </c>
      <c r="S168" s="83" t="str">
        <f t="shared" si="30"/>
        <v>Felnőtt kobak</v>
      </c>
      <c r="T168" s="185"/>
      <c r="U168" s="109">
        <v>4031381001214</v>
      </c>
      <c r="V168" s="123">
        <v>135</v>
      </c>
      <c r="W168" s="2" t="s">
        <v>1381</v>
      </c>
      <c r="X168" s="2"/>
      <c r="Y168" s="11"/>
      <c r="Z168" s="131" t="s">
        <v>110</v>
      </c>
      <c r="AA168" s="65" t="s">
        <v>565</v>
      </c>
      <c r="AB168" s="140" t="str">
        <f t="shared" si="31"/>
        <v>M(54-58 cm)</v>
      </c>
      <c r="AC168" s="131" t="str">
        <f>IF(Z168="", "", IFERROR(VLOOKUP(Z168, colorList!A:B,2,FALSE),""))</f>
        <v>fekete</v>
      </c>
    </row>
    <row r="169" spans="1:29" ht="60" customHeight="1" thickBot="1" x14ac:dyDescent="0.3">
      <c r="A169" s="24" t="s">
        <v>1020</v>
      </c>
      <c r="B169" s="147" t="s">
        <v>1635</v>
      </c>
      <c r="C169" s="147" t="str">
        <f t="shared" si="23"/>
        <v>064012</v>
      </c>
      <c r="D169" s="4" t="str">
        <f t="shared" si="32"/>
        <v>L(58-62 cm)</v>
      </c>
      <c r="E169" s="4" t="str">
        <f>IF(D169="", "", IFERROR(VLOOKUP(D169, sizeList!A:B,2,FALSE),""))</f>
        <v>L(58-62 cm)</v>
      </c>
      <c r="F169" s="44" t="s">
        <v>1158</v>
      </c>
      <c r="G169" s="44" t="str">
        <f t="shared" si="24"/>
        <v>Casco Mistrall 1 kobak</v>
      </c>
      <c r="H169" s="57" t="s">
        <v>1229</v>
      </c>
      <c r="I169" s="57" t="str">
        <f t="shared" si="25"/>
        <v>Mistrall 1 black</v>
      </c>
      <c r="J169" s="3" t="s">
        <v>1256</v>
      </c>
      <c r="K169" s="3" t="str">
        <f t="shared" si="26"/>
        <v>Casco</v>
      </c>
      <c r="L169" s="83" t="s">
        <v>867</v>
      </c>
      <c r="M169" s="83" t="str">
        <f t="shared" si="27"/>
        <v>Lovasfelszerelés</v>
      </c>
      <c r="N169" s="83" t="s">
        <v>1305</v>
      </c>
      <c r="O169" s="83" t="str">
        <f t="shared" si="28"/>
        <v>Védőfelszerelés</v>
      </c>
      <c r="P169" s="83" t="s">
        <v>1306</v>
      </c>
      <c r="Q169" s="83" t="str">
        <f t="shared" si="29"/>
        <v>Kobak</v>
      </c>
      <c r="R169" s="83" t="s">
        <v>1307</v>
      </c>
      <c r="S169" s="83" t="str">
        <f t="shared" si="30"/>
        <v>Felnőtt kobak</v>
      </c>
      <c r="T169" s="185"/>
      <c r="U169" s="110">
        <v>4031381000019</v>
      </c>
      <c r="V169" s="121">
        <v>135</v>
      </c>
      <c r="W169" s="2" t="s">
        <v>1381</v>
      </c>
      <c r="X169" s="2"/>
      <c r="Y169" s="11"/>
      <c r="Z169" s="132" t="s">
        <v>110</v>
      </c>
      <c r="AA169" s="66" t="s">
        <v>1421</v>
      </c>
      <c r="AB169" s="140" t="str">
        <f t="shared" si="31"/>
        <v>L(58-62 cm)</v>
      </c>
      <c r="AC169" s="132" t="str">
        <f>IF(Z169="", "", IFERROR(VLOOKUP(Z169, colorList!A:B,2,FALSE),""))</f>
        <v>fekete</v>
      </c>
    </row>
    <row r="170" spans="1:29" ht="60" customHeight="1" thickBot="1" x14ac:dyDescent="0.3">
      <c r="A170" s="22" t="s">
        <v>1021</v>
      </c>
      <c r="B170" s="147" t="s">
        <v>1636</v>
      </c>
      <c r="C170" s="147" t="str">
        <f t="shared" si="23"/>
        <v>064006</v>
      </c>
      <c r="D170" s="4" t="str">
        <f t="shared" si="32"/>
        <v>S (50-54cm)</v>
      </c>
      <c r="E170" s="4" t="str">
        <f>IF(D170="", "", IFERROR(VLOOKUP(D170, sizeList!A:B,2,FALSE),""))</f>
        <v>S (50-54cm)</v>
      </c>
      <c r="F170" s="42" t="s">
        <v>1158</v>
      </c>
      <c r="G170" s="42" t="str">
        <f t="shared" si="24"/>
        <v>Casco Mistrall 1 kobak</v>
      </c>
      <c r="H170" s="55" t="s">
        <v>1230</v>
      </c>
      <c r="I170" s="55" t="str">
        <f t="shared" si="25"/>
        <v>Mistrall 1 marine</v>
      </c>
      <c r="J170" s="3" t="s">
        <v>1256</v>
      </c>
      <c r="K170" s="3" t="str">
        <f t="shared" si="26"/>
        <v>Casco</v>
      </c>
      <c r="L170" s="83" t="s">
        <v>867</v>
      </c>
      <c r="M170" s="83" t="str">
        <f t="shared" si="27"/>
        <v>Lovasfelszerelés</v>
      </c>
      <c r="N170" s="83" t="s">
        <v>1305</v>
      </c>
      <c r="O170" s="83" t="str">
        <f t="shared" si="28"/>
        <v>Védőfelszerelés</v>
      </c>
      <c r="P170" s="83" t="s">
        <v>1306</v>
      </c>
      <c r="Q170" s="83" t="str">
        <f t="shared" si="29"/>
        <v>Kobak</v>
      </c>
      <c r="R170" s="83" t="s">
        <v>1307</v>
      </c>
      <c r="S170" s="83" t="str">
        <f t="shared" si="30"/>
        <v>Felnőtt kobak</v>
      </c>
      <c r="T170" s="32"/>
      <c r="U170" s="108">
        <v>4031381008077</v>
      </c>
      <c r="V170" s="113">
        <v>135</v>
      </c>
      <c r="W170" s="2" t="s">
        <v>1381</v>
      </c>
      <c r="X170" s="2"/>
      <c r="Y170" s="11"/>
      <c r="Z170" s="126" t="s">
        <v>153</v>
      </c>
      <c r="AA170" s="64" t="s">
        <v>1426</v>
      </c>
      <c r="AB170" s="140" t="str">
        <f t="shared" si="31"/>
        <v>S (50-54cm)</v>
      </c>
      <c r="AC170" s="126" t="str">
        <f>IF(Z170="", "", IFERROR(VLOOKUP(Z170, colorList!A:B,2,FALSE),""))</f>
        <v>sötétkék</v>
      </c>
    </row>
    <row r="171" spans="1:29" ht="60" customHeight="1" thickBot="1" x14ac:dyDescent="0.3">
      <c r="A171" s="23" t="s">
        <v>1022</v>
      </c>
      <c r="B171" s="147" t="s">
        <v>1637</v>
      </c>
      <c r="C171" s="147" t="str">
        <f t="shared" si="23"/>
        <v>064006</v>
      </c>
      <c r="D171" s="4" t="str">
        <f t="shared" si="32"/>
        <v>M(54-58 cm)</v>
      </c>
      <c r="E171" s="4" t="str">
        <f>IF(D171="", "", IFERROR(VLOOKUP(D171, sizeList!A:B,2,FALSE),""))</f>
        <v>M(54-58 cm)</v>
      </c>
      <c r="F171" s="43" t="s">
        <v>1158</v>
      </c>
      <c r="G171" s="43" t="str">
        <f t="shared" si="24"/>
        <v>Casco Mistrall 1 kobak</v>
      </c>
      <c r="H171" s="56" t="s">
        <v>1230</v>
      </c>
      <c r="I171" s="56" t="str">
        <f t="shared" si="25"/>
        <v>Mistrall 1 marine</v>
      </c>
      <c r="J171" s="3" t="s">
        <v>1256</v>
      </c>
      <c r="K171" s="3" t="str">
        <f t="shared" si="26"/>
        <v>Casco</v>
      </c>
      <c r="L171" s="83" t="s">
        <v>867</v>
      </c>
      <c r="M171" s="83" t="str">
        <f t="shared" si="27"/>
        <v>Lovasfelszerelés</v>
      </c>
      <c r="N171" s="83" t="s">
        <v>1305</v>
      </c>
      <c r="O171" s="83" t="str">
        <f t="shared" si="28"/>
        <v>Védőfelszerelés</v>
      </c>
      <c r="P171" s="83" t="s">
        <v>1306</v>
      </c>
      <c r="Q171" s="83" t="str">
        <f t="shared" si="29"/>
        <v>Kobak</v>
      </c>
      <c r="R171" s="83" t="s">
        <v>1307</v>
      </c>
      <c r="S171" s="83" t="str">
        <f t="shared" si="30"/>
        <v>Felnőtt kobak</v>
      </c>
      <c r="T171" s="32"/>
      <c r="U171" s="109">
        <v>4031381008084</v>
      </c>
      <c r="V171" s="114">
        <v>135</v>
      </c>
      <c r="W171" s="2" t="s">
        <v>1381</v>
      </c>
      <c r="X171" s="2"/>
      <c r="Y171" s="11"/>
      <c r="Z171" s="126" t="s">
        <v>153</v>
      </c>
      <c r="AA171" s="65" t="s">
        <v>565</v>
      </c>
      <c r="AB171" s="140" t="str">
        <f t="shared" si="31"/>
        <v>M(54-58 cm)</v>
      </c>
      <c r="AC171" s="126" t="str">
        <f>IF(Z171="", "", IFERROR(VLOOKUP(Z171, colorList!A:B,2,FALSE),""))</f>
        <v>sötétkék</v>
      </c>
    </row>
    <row r="172" spans="1:29" ht="60" customHeight="1" thickBot="1" x14ac:dyDescent="0.3">
      <c r="A172" s="24" t="s">
        <v>1023</v>
      </c>
      <c r="B172" s="147" t="s">
        <v>1638</v>
      </c>
      <c r="C172" s="147" t="str">
        <f t="shared" si="23"/>
        <v>064006</v>
      </c>
      <c r="D172" s="4" t="str">
        <f t="shared" si="32"/>
        <v>L(58-62 cm)</v>
      </c>
      <c r="E172" s="4" t="str">
        <f>IF(D172="", "", IFERROR(VLOOKUP(D172, sizeList!A:B,2,FALSE),""))</f>
        <v>L(58-62 cm)</v>
      </c>
      <c r="F172" s="44" t="s">
        <v>1158</v>
      </c>
      <c r="G172" s="44" t="str">
        <f t="shared" si="24"/>
        <v>Casco Mistrall 1 kobak</v>
      </c>
      <c r="H172" s="57" t="s">
        <v>1230</v>
      </c>
      <c r="I172" s="57" t="str">
        <f t="shared" si="25"/>
        <v>Mistrall 1 marine</v>
      </c>
      <c r="J172" s="3" t="s">
        <v>1256</v>
      </c>
      <c r="K172" s="3" t="str">
        <f t="shared" si="26"/>
        <v>Casco</v>
      </c>
      <c r="L172" s="83" t="s">
        <v>867</v>
      </c>
      <c r="M172" s="83" t="str">
        <f t="shared" si="27"/>
        <v>Lovasfelszerelés</v>
      </c>
      <c r="N172" s="83" t="s">
        <v>1305</v>
      </c>
      <c r="O172" s="83" t="str">
        <f t="shared" si="28"/>
        <v>Védőfelszerelés</v>
      </c>
      <c r="P172" s="83" t="s">
        <v>1306</v>
      </c>
      <c r="Q172" s="83" t="str">
        <f t="shared" si="29"/>
        <v>Kobak</v>
      </c>
      <c r="R172" s="83" t="s">
        <v>1307</v>
      </c>
      <c r="S172" s="83" t="str">
        <f t="shared" si="30"/>
        <v>Felnőtt kobak</v>
      </c>
      <c r="T172" s="32"/>
      <c r="U172" s="110">
        <v>4031381008091</v>
      </c>
      <c r="V172" s="115">
        <v>135</v>
      </c>
      <c r="W172" s="2" t="s">
        <v>1381</v>
      </c>
      <c r="X172" s="2"/>
      <c r="Y172" s="11"/>
      <c r="Z172" s="126" t="s">
        <v>153</v>
      </c>
      <c r="AA172" s="66" t="s">
        <v>1421</v>
      </c>
      <c r="AB172" s="140" t="str">
        <f t="shared" si="31"/>
        <v>L(58-62 cm)</v>
      </c>
      <c r="AC172" s="126" t="str">
        <f>IF(Z172="", "", IFERROR(VLOOKUP(Z172, colorList!A:B,2,FALSE),""))</f>
        <v>sötétkék</v>
      </c>
    </row>
    <row r="173" spans="1:29" ht="60" customHeight="1" thickBot="1" x14ac:dyDescent="0.3">
      <c r="A173" s="22" t="s">
        <v>1024</v>
      </c>
      <c r="B173" s="147" t="s">
        <v>1639</v>
      </c>
      <c r="C173" s="147" t="str">
        <f t="shared" si="23"/>
        <v>064005</v>
      </c>
      <c r="D173" s="4" t="str">
        <f t="shared" si="32"/>
        <v>S (50-54cm)</v>
      </c>
      <c r="E173" s="4" t="str">
        <f>IF(D173="", "", IFERROR(VLOOKUP(D173, sizeList!A:B,2,FALSE),""))</f>
        <v>S (50-54cm)</v>
      </c>
      <c r="F173" s="42" t="s">
        <v>1158</v>
      </c>
      <c r="G173" s="42" t="str">
        <f t="shared" si="24"/>
        <v>Casco Mistrall 1 kobak</v>
      </c>
      <c r="H173" s="55" t="s">
        <v>1231</v>
      </c>
      <c r="I173" s="55" t="str">
        <f t="shared" si="25"/>
        <v>Mistrall 1 brown</v>
      </c>
      <c r="J173" s="3" t="s">
        <v>1256</v>
      </c>
      <c r="K173" s="3" t="str">
        <f t="shared" si="26"/>
        <v>Casco</v>
      </c>
      <c r="L173" s="83" t="s">
        <v>867</v>
      </c>
      <c r="M173" s="83" t="str">
        <f t="shared" si="27"/>
        <v>Lovasfelszerelés</v>
      </c>
      <c r="N173" s="83" t="s">
        <v>1305</v>
      </c>
      <c r="O173" s="83" t="str">
        <f t="shared" si="28"/>
        <v>Védőfelszerelés</v>
      </c>
      <c r="P173" s="83" t="s">
        <v>1306</v>
      </c>
      <c r="Q173" s="83" t="str">
        <f t="shared" si="29"/>
        <v>Kobak</v>
      </c>
      <c r="R173" s="83" t="s">
        <v>1307</v>
      </c>
      <c r="S173" s="83" t="str">
        <f t="shared" si="30"/>
        <v>Felnőtt kobak</v>
      </c>
      <c r="T173" s="32"/>
      <c r="U173" s="108">
        <v>4031381008107</v>
      </c>
      <c r="V173" s="113">
        <v>135</v>
      </c>
      <c r="W173" s="2" t="s">
        <v>1381</v>
      </c>
      <c r="X173" s="2"/>
      <c r="Y173" s="11"/>
      <c r="Z173" s="130" t="s">
        <v>367</v>
      </c>
      <c r="AA173" s="64" t="s">
        <v>1426</v>
      </c>
      <c r="AB173" s="140" t="str">
        <f t="shared" si="31"/>
        <v>S (50-54cm)</v>
      </c>
      <c r="AC173" s="130" t="str">
        <f>IF(Z173="", "", IFERROR(VLOOKUP(Z173, colorList!A:B,2,FALSE),""))</f>
        <v>barna</v>
      </c>
    </row>
    <row r="174" spans="1:29" ht="60" customHeight="1" thickBot="1" x14ac:dyDescent="0.3">
      <c r="A174" s="23" t="s">
        <v>1025</v>
      </c>
      <c r="B174" s="147" t="s">
        <v>1640</v>
      </c>
      <c r="C174" s="147" t="str">
        <f t="shared" si="23"/>
        <v>064005</v>
      </c>
      <c r="D174" s="4" t="str">
        <f t="shared" si="32"/>
        <v>M(54-58 cm)</v>
      </c>
      <c r="E174" s="4" t="str">
        <f>IF(D174="", "", IFERROR(VLOOKUP(D174, sizeList!A:B,2,FALSE),""))</f>
        <v>M(54-58 cm)</v>
      </c>
      <c r="F174" s="43" t="s">
        <v>1158</v>
      </c>
      <c r="G174" s="43" t="str">
        <f t="shared" si="24"/>
        <v>Casco Mistrall 1 kobak</v>
      </c>
      <c r="H174" s="56" t="s">
        <v>1231</v>
      </c>
      <c r="I174" s="56" t="str">
        <f t="shared" si="25"/>
        <v>Mistrall 1 brown</v>
      </c>
      <c r="J174" s="3" t="s">
        <v>1256</v>
      </c>
      <c r="K174" s="3" t="str">
        <f t="shared" si="26"/>
        <v>Casco</v>
      </c>
      <c r="L174" s="83" t="s">
        <v>867</v>
      </c>
      <c r="M174" s="83" t="str">
        <f t="shared" si="27"/>
        <v>Lovasfelszerelés</v>
      </c>
      <c r="N174" s="83" t="s">
        <v>1305</v>
      </c>
      <c r="O174" s="83" t="str">
        <f t="shared" si="28"/>
        <v>Védőfelszerelés</v>
      </c>
      <c r="P174" s="83" t="s">
        <v>1306</v>
      </c>
      <c r="Q174" s="83" t="str">
        <f t="shared" si="29"/>
        <v>Kobak</v>
      </c>
      <c r="R174" s="83" t="s">
        <v>1307</v>
      </c>
      <c r="S174" s="83" t="str">
        <f t="shared" si="30"/>
        <v>Felnőtt kobak</v>
      </c>
      <c r="T174" s="32"/>
      <c r="U174" s="109">
        <v>4031381008114</v>
      </c>
      <c r="V174" s="114">
        <v>135</v>
      </c>
      <c r="W174" s="2" t="s">
        <v>1381</v>
      </c>
      <c r="X174" s="2"/>
      <c r="Y174" s="11"/>
      <c r="Z174" s="131" t="s">
        <v>367</v>
      </c>
      <c r="AA174" s="65" t="s">
        <v>565</v>
      </c>
      <c r="AB174" s="140" t="str">
        <f t="shared" si="31"/>
        <v>M(54-58 cm)</v>
      </c>
      <c r="AC174" s="131" t="str">
        <f>IF(Z174="", "", IFERROR(VLOOKUP(Z174, colorList!A:B,2,FALSE),""))</f>
        <v>barna</v>
      </c>
    </row>
    <row r="175" spans="1:29" ht="60" customHeight="1" thickBot="1" x14ac:dyDescent="0.3">
      <c r="A175" s="24" t="s">
        <v>1026</v>
      </c>
      <c r="B175" s="147" t="s">
        <v>1641</v>
      </c>
      <c r="C175" s="147" t="str">
        <f t="shared" si="23"/>
        <v>064005</v>
      </c>
      <c r="D175" s="4" t="str">
        <f t="shared" si="32"/>
        <v>L(58-62 cm)</v>
      </c>
      <c r="E175" s="4" t="str">
        <f>IF(D175="", "", IFERROR(VLOOKUP(D175, sizeList!A:B,2,FALSE),""))</f>
        <v>L(58-62 cm)</v>
      </c>
      <c r="F175" s="44" t="s">
        <v>1158</v>
      </c>
      <c r="G175" s="44" t="str">
        <f t="shared" si="24"/>
        <v>Casco Mistrall 1 kobak</v>
      </c>
      <c r="H175" s="57" t="s">
        <v>1231</v>
      </c>
      <c r="I175" s="57" t="str">
        <f t="shared" si="25"/>
        <v>Mistrall 1 brown</v>
      </c>
      <c r="J175" s="3" t="s">
        <v>1256</v>
      </c>
      <c r="K175" s="3" t="str">
        <f t="shared" si="26"/>
        <v>Casco</v>
      </c>
      <c r="L175" s="83" t="s">
        <v>867</v>
      </c>
      <c r="M175" s="83" t="str">
        <f t="shared" si="27"/>
        <v>Lovasfelszerelés</v>
      </c>
      <c r="N175" s="83" t="s">
        <v>1305</v>
      </c>
      <c r="O175" s="83" t="str">
        <f t="shared" si="28"/>
        <v>Védőfelszerelés</v>
      </c>
      <c r="P175" s="83" t="s">
        <v>1306</v>
      </c>
      <c r="Q175" s="83" t="str">
        <f t="shared" si="29"/>
        <v>Kobak</v>
      </c>
      <c r="R175" s="83" t="s">
        <v>1307</v>
      </c>
      <c r="S175" s="83" t="str">
        <f t="shared" si="30"/>
        <v>Felnőtt kobak</v>
      </c>
      <c r="T175" s="32"/>
      <c r="U175" s="110">
        <v>4031381008121</v>
      </c>
      <c r="V175" s="115">
        <v>135</v>
      </c>
      <c r="W175" s="2" t="s">
        <v>1381</v>
      </c>
      <c r="X175" s="2"/>
      <c r="Y175" s="11"/>
      <c r="Z175" s="132" t="s">
        <v>367</v>
      </c>
      <c r="AA175" s="66" t="s">
        <v>1421</v>
      </c>
      <c r="AB175" s="140" t="str">
        <f t="shared" si="31"/>
        <v>L(58-62 cm)</v>
      </c>
      <c r="AC175" s="132" t="str">
        <f>IF(Z175="", "", IFERROR(VLOOKUP(Z175, colorList!A:B,2,FALSE),""))</f>
        <v>barna</v>
      </c>
    </row>
    <row r="176" spans="1:29" ht="60" customHeight="1" thickBot="1" x14ac:dyDescent="0.3">
      <c r="A176" s="26" t="s">
        <v>936</v>
      </c>
      <c r="B176" s="149" t="s">
        <v>1660</v>
      </c>
      <c r="C176" s="149" t="str">
        <f t="shared" si="23"/>
        <v>065013</v>
      </c>
      <c r="D176" s="4" t="str">
        <f t="shared" si="32"/>
        <v>S (52-54cm)</v>
      </c>
      <c r="E176" s="4" t="str">
        <f>IF(D176="", "", IFERROR(VLOOKUP(D176, sizeList!A:B,2,FALSE),""))</f>
        <v>S (52-54cm)</v>
      </c>
      <c r="F176" s="45" t="s">
        <v>1150</v>
      </c>
      <c r="G176" s="45" t="str">
        <f t="shared" si="24"/>
        <v>Casco Duell kobak</v>
      </c>
      <c r="H176" s="60" t="s">
        <v>1205</v>
      </c>
      <c r="I176" s="60" t="str">
        <f t="shared" si="25"/>
        <v>DUELL dark grey</v>
      </c>
      <c r="J176" s="3" t="s">
        <v>1256</v>
      </c>
      <c r="K176" s="3" t="str">
        <f t="shared" si="26"/>
        <v>Casco</v>
      </c>
      <c r="L176" s="83" t="s">
        <v>867</v>
      </c>
      <c r="M176" s="83" t="str">
        <f t="shared" si="27"/>
        <v>Lovasfelszerelés</v>
      </c>
      <c r="N176" s="83" t="s">
        <v>1305</v>
      </c>
      <c r="O176" s="83" t="str">
        <f t="shared" si="28"/>
        <v>Védőfelszerelés</v>
      </c>
      <c r="P176" s="83" t="s">
        <v>1306</v>
      </c>
      <c r="Q176" s="83" t="str">
        <f t="shared" si="29"/>
        <v>Kobak</v>
      </c>
      <c r="R176" s="83" t="s">
        <v>1307</v>
      </c>
      <c r="S176" s="83" t="str">
        <f t="shared" si="30"/>
        <v>Felnőtt kobak</v>
      </c>
      <c r="T176" s="32"/>
      <c r="U176" s="89" t="s">
        <v>1331</v>
      </c>
      <c r="V176" s="113">
        <v>185</v>
      </c>
      <c r="W176" s="2" t="s">
        <v>1381</v>
      </c>
      <c r="X176" s="2"/>
      <c r="Y176" s="11"/>
      <c r="Z176" s="126" t="s">
        <v>187</v>
      </c>
      <c r="AA176" s="64" t="s">
        <v>564</v>
      </c>
      <c r="AB176" s="140" t="str">
        <f t="shared" si="31"/>
        <v>S (52-54cm)</v>
      </c>
      <c r="AC176" s="126" t="str">
        <f>IF(Z176="", "", IFERROR(VLOOKUP(Z176, colorList!A:B,2,FALSE),""))</f>
        <v>sötétszürke</v>
      </c>
    </row>
    <row r="177" spans="1:29" ht="60" customHeight="1" thickBot="1" x14ac:dyDescent="0.3">
      <c r="A177" s="27" t="s">
        <v>937</v>
      </c>
      <c r="B177" s="149" t="s">
        <v>1660</v>
      </c>
      <c r="C177" s="149" t="str">
        <f t="shared" si="23"/>
        <v>065013</v>
      </c>
      <c r="D177" s="4" t="str">
        <f t="shared" si="32"/>
        <v>M(55-57 cm)</v>
      </c>
      <c r="E177" s="4" t="str">
        <f>IF(D177="", "", IFERROR(VLOOKUP(D177, sizeList!A:B,2,FALSE),""))</f>
        <v>M(55-57 cm)</v>
      </c>
      <c r="F177" s="46" t="s">
        <v>1150</v>
      </c>
      <c r="G177" s="46" t="str">
        <f t="shared" si="24"/>
        <v>Casco Duell kobak</v>
      </c>
      <c r="H177" s="59" t="s">
        <v>1205</v>
      </c>
      <c r="I177" s="59" t="str">
        <f t="shared" si="25"/>
        <v>DUELL dark grey</v>
      </c>
      <c r="J177" s="3" t="s">
        <v>1256</v>
      </c>
      <c r="K177" s="3" t="str">
        <f t="shared" si="26"/>
        <v>Casco</v>
      </c>
      <c r="L177" s="83" t="s">
        <v>867</v>
      </c>
      <c r="M177" s="83" t="str">
        <f t="shared" si="27"/>
        <v>Lovasfelszerelés</v>
      </c>
      <c r="N177" s="83" t="s">
        <v>1305</v>
      </c>
      <c r="O177" s="83" t="str">
        <f t="shared" si="28"/>
        <v>Védőfelszerelés</v>
      </c>
      <c r="P177" s="83" t="s">
        <v>1306</v>
      </c>
      <c r="Q177" s="83" t="str">
        <f t="shared" si="29"/>
        <v>Kobak</v>
      </c>
      <c r="R177" s="83" t="s">
        <v>1307</v>
      </c>
      <c r="S177" s="83" t="str">
        <f t="shared" si="30"/>
        <v>Felnőtt kobak</v>
      </c>
      <c r="T177" s="32"/>
      <c r="U177" s="87" t="s">
        <v>1332</v>
      </c>
      <c r="V177" s="114">
        <v>185</v>
      </c>
      <c r="W177" s="2" t="s">
        <v>1381</v>
      </c>
      <c r="X177" s="2"/>
      <c r="Y177" s="11"/>
      <c r="Z177" s="126" t="s">
        <v>187</v>
      </c>
      <c r="AA177" s="65" t="s">
        <v>1424</v>
      </c>
      <c r="AB177" s="140" t="str">
        <f t="shared" si="31"/>
        <v>M(55-57 cm)</v>
      </c>
      <c r="AC177" s="126" t="str">
        <f>IF(Z177="", "", IFERROR(VLOOKUP(Z177, colorList!A:B,2,FALSE),""))</f>
        <v>sötétszürke</v>
      </c>
    </row>
    <row r="178" spans="1:29" ht="60" customHeight="1" thickBot="1" x14ac:dyDescent="0.3">
      <c r="A178" s="28" t="s">
        <v>938</v>
      </c>
      <c r="B178" s="149" t="s">
        <v>1660</v>
      </c>
      <c r="C178" s="149" t="str">
        <f t="shared" si="23"/>
        <v>065013</v>
      </c>
      <c r="D178" s="4" t="str">
        <f t="shared" si="32"/>
        <v>L(58-60 cm)</v>
      </c>
      <c r="E178" s="4" t="str">
        <f>IF(D178="", "", IFERROR(VLOOKUP(D178, sizeList!A:B,2,FALSE),""))</f>
        <v>L(58-60 cm)</v>
      </c>
      <c r="F178" s="47" t="s">
        <v>1150</v>
      </c>
      <c r="G178" s="47" t="str">
        <f t="shared" si="24"/>
        <v>Casco Duell kobak</v>
      </c>
      <c r="H178" s="61" t="s">
        <v>1205</v>
      </c>
      <c r="I178" s="61" t="str">
        <f t="shared" si="25"/>
        <v>DUELL dark grey</v>
      </c>
      <c r="J178" s="3" t="s">
        <v>1256</v>
      </c>
      <c r="K178" s="3" t="str">
        <f t="shared" si="26"/>
        <v>Casco</v>
      </c>
      <c r="L178" s="83" t="s">
        <v>867</v>
      </c>
      <c r="M178" s="83" t="str">
        <f t="shared" si="27"/>
        <v>Lovasfelszerelés</v>
      </c>
      <c r="N178" s="83" t="s">
        <v>1305</v>
      </c>
      <c r="O178" s="83" t="str">
        <f t="shared" si="28"/>
        <v>Védőfelszerelés</v>
      </c>
      <c r="P178" s="83" t="s">
        <v>1306</v>
      </c>
      <c r="Q178" s="83" t="str">
        <f t="shared" si="29"/>
        <v>Kobak</v>
      </c>
      <c r="R178" s="83" t="s">
        <v>1307</v>
      </c>
      <c r="S178" s="83" t="str">
        <f t="shared" si="30"/>
        <v>Felnőtt kobak</v>
      </c>
      <c r="T178" s="32"/>
      <c r="U178" s="92" t="s">
        <v>1333</v>
      </c>
      <c r="V178" s="115">
        <v>185</v>
      </c>
      <c r="W178" s="2" t="s">
        <v>1381</v>
      </c>
      <c r="X178" s="2"/>
      <c r="Y178" s="11"/>
      <c r="Z178" s="126" t="s">
        <v>187</v>
      </c>
      <c r="AA178" s="66" t="s">
        <v>1420</v>
      </c>
      <c r="AB178" s="140" t="str">
        <f t="shared" si="31"/>
        <v>L(58-60 cm)</v>
      </c>
      <c r="AC178" s="126" t="str">
        <f>IF(Z178="", "", IFERROR(VLOOKUP(Z178, colorList!A:B,2,FALSE),""))</f>
        <v>sötétszürke</v>
      </c>
    </row>
    <row r="179" spans="1:29" ht="60" customHeight="1" thickBot="1" x14ac:dyDescent="0.3">
      <c r="A179" s="26" t="s">
        <v>939</v>
      </c>
      <c r="B179" s="149" t="s">
        <v>1660</v>
      </c>
      <c r="C179" s="149" t="str">
        <f t="shared" si="23"/>
        <v>065014</v>
      </c>
      <c r="D179" s="4" t="str">
        <f t="shared" si="32"/>
        <v>S (52-54cm)</v>
      </c>
      <c r="E179" s="4" t="str">
        <f>IF(D179="", "", IFERROR(VLOOKUP(D179, sizeList!A:B,2,FALSE),""))</f>
        <v>S (52-54cm)</v>
      </c>
      <c r="F179" s="45" t="s">
        <v>1150</v>
      </c>
      <c r="G179" s="45" t="str">
        <f t="shared" si="24"/>
        <v>Casco Duell kobak</v>
      </c>
      <c r="H179" s="60" t="s">
        <v>1206</v>
      </c>
      <c r="I179" s="60" t="str">
        <f t="shared" si="25"/>
        <v>DUELL dark navy</v>
      </c>
      <c r="J179" s="3" t="s">
        <v>1256</v>
      </c>
      <c r="K179" s="3" t="str">
        <f t="shared" si="26"/>
        <v>Casco</v>
      </c>
      <c r="L179" s="83" t="s">
        <v>867</v>
      </c>
      <c r="M179" s="83" t="str">
        <f t="shared" si="27"/>
        <v>Lovasfelszerelés</v>
      </c>
      <c r="N179" s="83" t="s">
        <v>1305</v>
      </c>
      <c r="O179" s="83" t="str">
        <f t="shared" si="28"/>
        <v>Védőfelszerelés</v>
      </c>
      <c r="P179" s="83" t="s">
        <v>1306</v>
      </c>
      <c r="Q179" s="83" t="str">
        <f t="shared" si="29"/>
        <v>Kobak</v>
      </c>
      <c r="R179" s="83" t="s">
        <v>1307</v>
      </c>
      <c r="S179" s="83" t="str">
        <f t="shared" si="30"/>
        <v>Felnőtt kobak</v>
      </c>
      <c r="T179" s="32"/>
      <c r="U179" s="87" t="s">
        <v>1334</v>
      </c>
      <c r="V179" s="113">
        <v>185</v>
      </c>
      <c r="W179" s="2" t="s">
        <v>1381</v>
      </c>
      <c r="X179" s="2"/>
      <c r="Y179" s="11"/>
      <c r="Z179" s="130" t="s">
        <v>115</v>
      </c>
      <c r="AA179" s="64" t="s">
        <v>564</v>
      </c>
      <c r="AB179" s="140" t="str">
        <f t="shared" si="31"/>
        <v>S (52-54cm)</v>
      </c>
      <c r="AC179" s="130" t="str">
        <f>IF(Z179="", "", IFERROR(VLOOKUP(Z179, colorList!A:B,2,FALSE),""))</f>
        <v>kék</v>
      </c>
    </row>
    <row r="180" spans="1:29" ht="60" customHeight="1" thickBot="1" x14ac:dyDescent="0.3">
      <c r="A180" s="27" t="s">
        <v>940</v>
      </c>
      <c r="B180" s="149" t="s">
        <v>1660</v>
      </c>
      <c r="C180" s="149" t="str">
        <f t="shared" si="23"/>
        <v>065014</v>
      </c>
      <c r="D180" s="4" t="str">
        <f t="shared" ref="D180:D211" si="33">IF(ISBLANK(AA180),"",TRIM(AA180))</f>
        <v>M(55-57 cm)</v>
      </c>
      <c r="E180" s="4" t="str">
        <f>IF(D180="", "", IFERROR(VLOOKUP(D180, sizeList!A:B,2,FALSE),""))</f>
        <v>M(55-57 cm)</v>
      </c>
      <c r="F180" s="46" t="s">
        <v>1150</v>
      </c>
      <c r="G180" s="46" t="str">
        <f t="shared" si="24"/>
        <v>Casco Duell kobak</v>
      </c>
      <c r="H180" s="59" t="s">
        <v>1206</v>
      </c>
      <c r="I180" s="59" t="str">
        <f t="shared" si="25"/>
        <v>DUELL dark navy</v>
      </c>
      <c r="J180" s="3" t="s">
        <v>1256</v>
      </c>
      <c r="K180" s="3" t="str">
        <f t="shared" si="26"/>
        <v>Casco</v>
      </c>
      <c r="L180" s="83" t="s">
        <v>867</v>
      </c>
      <c r="M180" s="83" t="str">
        <f t="shared" si="27"/>
        <v>Lovasfelszerelés</v>
      </c>
      <c r="N180" s="83" t="s">
        <v>1305</v>
      </c>
      <c r="O180" s="83" t="str">
        <f t="shared" si="28"/>
        <v>Védőfelszerelés</v>
      </c>
      <c r="P180" s="83" t="s">
        <v>1306</v>
      </c>
      <c r="Q180" s="83" t="str">
        <f t="shared" si="29"/>
        <v>Kobak</v>
      </c>
      <c r="R180" s="83" t="s">
        <v>1307</v>
      </c>
      <c r="S180" s="83" t="str">
        <f t="shared" si="30"/>
        <v>Felnőtt kobak</v>
      </c>
      <c r="T180" s="32"/>
      <c r="U180" s="87" t="s">
        <v>1335</v>
      </c>
      <c r="V180" s="114">
        <v>185</v>
      </c>
      <c r="W180" s="2" t="s">
        <v>1381</v>
      </c>
      <c r="X180" s="2"/>
      <c r="Y180" s="11"/>
      <c r="Z180" s="134" t="s">
        <v>115</v>
      </c>
      <c r="AA180" s="65" t="s">
        <v>1424</v>
      </c>
      <c r="AB180" s="140" t="str">
        <f t="shared" si="31"/>
        <v>M(55-57 cm)</v>
      </c>
      <c r="AC180" s="134" t="str">
        <f>IF(Z180="", "", IFERROR(VLOOKUP(Z180, colorList!A:B,2,FALSE),""))</f>
        <v>kék</v>
      </c>
    </row>
    <row r="181" spans="1:29" ht="60" customHeight="1" thickBot="1" x14ac:dyDescent="0.3">
      <c r="A181" s="27" t="s">
        <v>941</v>
      </c>
      <c r="B181" s="149" t="s">
        <v>1660</v>
      </c>
      <c r="C181" s="149" t="str">
        <f t="shared" si="23"/>
        <v>065014</v>
      </c>
      <c r="D181" s="4" t="str">
        <f t="shared" si="33"/>
        <v>L(58-60 cm)</v>
      </c>
      <c r="E181" s="4" t="str">
        <f>IF(D181="", "", IFERROR(VLOOKUP(D181, sizeList!A:B,2,FALSE),""))</f>
        <v>L(58-60 cm)</v>
      </c>
      <c r="F181" s="46" t="s">
        <v>1150</v>
      </c>
      <c r="G181" s="46" t="str">
        <f t="shared" si="24"/>
        <v>Casco Duell kobak</v>
      </c>
      <c r="H181" s="59" t="s">
        <v>1206</v>
      </c>
      <c r="I181" s="59" t="str">
        <f t="shared" si="25"/>
        <v>DUELL dark navy</v>
      </c>
      <c r="J181" s="3" t="s">
        <v>1256</v>
      </c>
      <c r="K181" s="3" t="str">
        <f t="shared" si="26"/>
        <v>Casco</v>
      </c>
      <c r="L181" s="83" t="s">
        <v>867</v>
      </c>
      <c r="M181" s="83" t="str">
        <f t="shared" si="27"/>
        <v>Lovasfelszerelés</v>
      </c>
      <c r="N181" s="83" t="s">
        <v>1305</v>
      </c>
      <c r="O181" s="83" t="str">
        <f t="shared" si="28"/>
        <v>Védőfelszerelés</v>
      </c>
      <c r="P181" s="83" t="s">
        <v>1306</v>
      </c>
      <c r="Q181" s="83" t="str">
        <f t="shared" si="29"/>
        <v>Kobak</v>
      </c>
      <c r="R181" s="83" t="s">
        <v>1307</v>
      </c>
      <c r="S181" s="83" t="str">
        <f t="shared" si="30"/>
        <v>Felnőtt kobak</v>
      </c>
      <c r="T181" s="32"/>
      <c r="U181" s="88" t="s">
        <v>1336</v>
      </c>
      <c r="V181" s="114">
        <v>185</v>
      </c>
      <c r="W181" s="2" t="s">
        <v>1381</v>
      </c>
      <c r="X181" s="2"/>
      <c r="Y181" s="11"/>
      <c r="Z181" s="131" t="s">
        <v>115</v>
      </c>
      <c r="AA181" s="65" t="s">
        <v>1420</v>
      </c>
      <c r="AB181" s="140" t="str">
        <f t="shared" si="31"/>
        <v>L(58-60 cm)</v>
      </c>
      <c r="AC181" s="131" t="str">
        <f>IF(Z181="", "", IFERROR(VLOOKUP(Z181, colorList!A:B,2,FALSE),""))</f>
        <v>kék</v>
      </c>
    </row>
    <row r="182" spans="1:29" ht="60" customHeight="1" thickBot="1" x14ac:dyDescent="0.3">
      <c r="A182" s="27" t="s">
        <v>942</v>
      </c>
      <c r="B182" s="149" t="s">
        <v>1660</v>
      </c>
      <c r="C182" s="149" t="str">
        <f t="shared" si="23"/>
        <v>065012</v>
      </c>
      <c r="D182" s="4" t="str">
        <f t="shared" si="33"/>
        <v>S (52-54cm)</v>
      </c>
      <c r="E182" s="4" t="str">
        <f>IF(D182="", "", IFERROR(VLOOKUP(D182, sizeList!A:B,2,FALSE),""))</f>
        <v>S (52-54cm)</v>
      </c>
      <c r="F182" s="46" t="s">
        <v>1150</v>
      </c>
      <c r="G182" s="46" t="str">
        <f t="shared" si="24"/>
        <v>Casco Duell kobak</v>
      </c>
      <c r="H182" s="59" t="s">
        <v>1207</v>
      </c>
      <c r="I182" s="59" t="str">
        <f t="shared" si="25"/>
        <v>DUELL black</v>
      </c>
      <c r="J182" s="3" t="s">
        <v>1256</v>
      </c>
      <c r="K182" s="3" t="str">
        <f t="shared" si="26"/>
        <v>Casco</v>
      </c>
      <c r="L182" s="83" t="s">
        <v>867</v>
      </c>
      <c r="M182" s="83" t="str">
        <f t="shared" si="27"/>
        <v>Lovasfelszerelés</v>
      </c>
      <c r="N182" s="83" t="s">
        <v>1305</v>
      </c>
      <c r="O182" s="83" t="str">
        <f t="shared" si="28"/>
        <v>Védőfelszerelés</v>
      </c>
      <c r="P182" s="83" t="s">
        <v>1306</v>
      </c>
      <c r="Q182" s="83" t="str">
        <f t="shared" si="29"/>
        <v>Kobak</v>
      </c>
      <c r="R182" s="83" t="s">
        <v>1307</v>
      </c>
      <c r="S182" s="83" t="str">
        <f t="shared" si="30"/>
        <v>Felnőtt kobak</v>
      </c>
      <c r="T182" s="32"/>
      <c r="U182" s="88" t="s">
        <v>1337</v>
      </c>
      <c r="V182" s="114">
        <v>185</v>
      </c>
      <c r="W182" s="2" t="s">
        <v>1381</v>
      </c>
      <c r="X182" s="2"/>
      <c r="Y182" s="11"/>
      <c r="Z182" s="131" t="s">
        <v>110</v>
      </c>
      <c r="AA182" s="65" t="s">
        <v>564</v>
      </c>
      <c r="AB182" s="140" t="str">
        <f t="shared" si="31"/>
        <v>S (52-54cm)</v>
      </c>
      <c r="AC182" s="131" t="str">
        <f>IF(Z182="", "", IFERROR(VLOOKUP(Z182, colorList!A:B,2,FALSE),""))</f>
        <v>fekete</v>
      </c>
    </row>
    <row r="183" spans="1:29" ht="60" customHeight="1" thickBot="1" x14ac:dyDescent="0.3">
      <c r="A183" s="27" t="s">
        <v>943</v>
      </c>
      <c r="B183" s="149" t="s">
        <v>1660</v>
      </c>
      <c r="C183" s="149" t="str">
        <f t="shared" si="23"/>
        <v>065012</v>
      </c>
      <c r="D183" s="4" t="str">
        <f t="shared" si="33"/>
        <v>M(55-57 cm)</v>
      </c>
      <c r="E183" s="4" t="str">
        <f>IF(D183="", "", IFERROR(VLOOKUP(D183, sizeList!A:B,2,FALSE),""))</f>
        <v>M(55-57 cm)</v>
      </c>
      <c r="F183" s="46" t="s">
        <v>1150</v>
      </c>
      <c r="G183" s="46" t="str">
        <f t="shared" si="24"/>
        <v>Casco Duell kobak</v>
      </c>
      <c r="H183" s="59" t="s">
        <v>1207</v>
      </c>
      <c r="I183" s="59" t="str">
        <f t="shared" si="25"/>
        <v>DUELL black</v>
      </c>
      <c r="J183" s="3" t="s">
        <v>1256</v>
      </c>
      <c r="K183" s="3" t="str">
        <f t="shared" si="26"/>
        <v>Casco</v>
      </c>
      <c r="L183" s="83" t="s">
        <v>867</v>
      </c>
      <c r="M183" s="83" t="str">
        <f t="shared" si="27"/>
        <v>Lovasfelszerelés</v>
      </c>
      <c r="N183" s="83" t="s">
        <v>1305</v>
      </c>
      <c r="O183" s="83" t="str">
        <f t="shared" si="28"/>
        <v>Védőfelszerelés</v>
      </c>
      <c r="P183" s="83" t="s">
        <v>1306</v>
      </c>
      <c r="Q183" s="83" t="str">
        <f t="shared" si="29"/>
        <v>Kobak</v>
      </c>
      <c r="R183" s="83" t="s">
        <v>1307</v>
      </c>
      <c r="S183" s="83" t="str">
        <f t="shared" si="30"/>
        <v>Felnőtt kobak</v>
      </c>
      <c r="T183" s="32"/>
      <c r="U183" s="88" t="s">
        <v>1338</v>
      </c>
      <c r="V183" s="114">
        <v>185</v>
      </c>
      <c r="W183" s="2" t="s">
        <v>1381</v>
      </c>
      <c r="X183" s="2"/>
      <c r="Y183" s="11"/>
      <c r="Z183" s="131" t="s">
        <v>110</v>
      </c>
      <c r="AA183" s="65" t="s">
        <v>1424</v>
      </c>
      <c r="AB183" s="140" t="str">
        <f t="shared" si="31"/>
        <v>M(55-57 cm)</v>
      </c>
      <c r="AC183" s="131" t="str">
        <f>IF(Z183="", "", IFERROR(VLOOKUP(Z183, colorList!A:B,2,FALSE),""))</f>
        <v>fekete</v>
      </c>
    </row>
    <row r="184" spans="1:29" s="10" customFormat="1" ht="60" customHeight="1" thickBot="1" x14ac:dyDescent="0.3">
      <c r="A184" s="27" t="s">
        <v>944</v>
      </c>
      <c r="B184" s="149" t="s">
        <v>1660</v>
      </c>
      <c r="C184" s="149" t="str">
        <f t="shared" si="23"/>
        <v>065012</v>
      </c>
      <c r="D184" s="4" t="str">
        <f t="shared" si="33"/>
        <v>L(58-60 cm)</v>
      </c>
      <c r="E184" s="4" t="str">
        <f>IF(D184="", "", IFERROR(VLOOKUP(D184, sizeList!A:B,2,FALSE),""))</f>
        <v>L(58-60 cm)</v>
      </c>
      <c r="F184" s="46" t="s">
        <v>1150</v>
      </c>
      <c r="G184" s="46" t="str">
        <f t="shared" si="24"/>
        <v>Casco Duell kobak</v>
      </c>
      <c r="H184" s="59" t="s">
        <v>1207</v>
      </c>
      <c r="I184" s="59" t="str">
        <f t="shared" si="25"/>
        <v>DUELL black</v>
      </c>
      <c r="J184" s="3" t="s">
        <v>1256</v>
      </c>
      <c r="K184" s="3" t="str">
        <f t="shared" si="26"/>
        <v>Casco</v>
      </c>
      <c r="L184" s="83" t="s">
        <v>867</v>
      </c>
      <c r="M184" s="83" t="str">
        <f t="shared" si="27"/>
        <v>Lovasfelszerelés</v>
      </c>
      <c r="N184" s="83" t="s">
        <v>1305</v>
      </c>
      <c r="O184" s="83" t="str">
        <f t="shared" si="28"/>
        <v>Védőfelszerelés</v>
      </c>
      <c r="P184" s="83" t="s">
        <v>1306</v>
      </c>
      <c r="Q184" s="83" t="str">
        <f t="shared" si="29"/>
        <v>Kobak</v>
      </c>
      <c r="R184" s="83" t="s">
        <v>1307</v>
      </c>
      <c r="S184" s="83" t="str">
        <f t="shared" si="30"/>
        <v>Felnőtt kobak</v>
      </c>
      <c r="T184" s="32"/>
      <c r="U184" s="87" t="s">
        <v>1339</v>
      </c>
      <c r="V184" s="114">
        <v>185</v>
      </c>
      <c r="W184" s="2" t="s">
        <v>1381</v>
      </c>
      <c r="X184" s="2"/>
      <c r="Y184" s="11"/>
      <c r="Z184" s="131" t="s">
        <v>110</v>
      </c>
      <c r="AA184" s="65" t="s">
        <v>1420</v>
      </c>
      <c r="AB184" s="140" t="str">
        <f t="shared" si="31"/>
        <v>L(58-60 cm)</v>
      </c>
      <c r="AC184" s="131" t="str">
        <f>IF(Z184="", "", IFERROR(VLOOKUP(Z184, colorList!A:B,2,FALSE),""))</f>
        <v>fekete</v>
      </c>
    </row>
    <row r="185" spans="1:29" s="10" customFormat="1" ht="60" customHeight="1" thickBot="1" x14ac:dyDescent="0.3">
      <c r="A185" s="27" t="s">
        <v>945</v>
      </c>
      <c r="B185" s="149" t="s">
        <v>1660</v>
      </c>
      <c r="C185" s="149" t="str">
        <f t="shared" si="23"/>
        <v>065015</v>
      </c>
      <c r="D185" s="4" t="str">
        <f t="shared" si="33"/>
        <v>S (52-54cm)</v>
      </c>
      <c r="E185" s="4" t="str">
        <f>IF(D185="", "", IFERROR(VLOOKUP(D185, sizeList!A:B,2,FALSE),""))</f>
        <v>S (52-54cm)</v>
      </c>
      <c r="F185" s="46" t="s">
        <v>1150</v>
      </c>
      <c r="G185" s="46" t="str">
        <f t="shared" si="24"/>
        <v>Casco Duell kobak</v>
      </c>
      <c r="H185" s="59" t="s">
        <v>1208</v>
      </c>
      <c r="I185" s="59" t="str">
        <f t="shared" si="25"/>
        <v>DUELL dark brown</v>
      </c>
      <c r="J185" s="3" t="s">
        <v>1256</v>
      </c>
      <c r="K185" s="3" t="str">
        <f t="shared" si="26"/>
        <v>Casco</v>
      </c>
      <c r="L185" s="83" t="s">
        <v>867</v>
      </c>
      <c r="M185" s="83" t="str">
        <f t="shared" si="27"/>
        <v>Lovasfelszerelés</v>
      </c>
      <c r="N185" s="83" t="s">
        <v>1305</v>
      </c>
      <c r="O185" s="83" t="str">
        <f t="shared" si="28"/>
        <v>Védőfelszerelés</v>
      </c>
      <c r="P185" s="83" t="s">
        <v>1306</v>
      </c>
      <c r="Q185" s="83" t="str">
        <f t="shared" si="29"/>
        <v>Kobak</v>
      </c>
      <c r="R185" s="83" t="s">
        <v>1307</v>
      </c>
      <c r="S185" s="83" t="str">
        <f t="shared" si="30"/>
        <v>Felnőtt kobak</v>
      </c>
      <c r="T185" s="32"/>
      <c r="U185" s="87" t="s">
        <v>1340</v>
      </c>
      <c r="V185" s="114">
        <v>185</v>
      </c>
      <c r="W185" s="2" t="s">
        <v>1381</v>
      </c>
      <c r="X185" s="2"/>
      <c r="Y185" s="11"/>
      <c r="Z185" s="131" t="s">
        <v>367</v>
      </c>
      <c r="AA185" s="65" t="s">
        <v>564</v>
      </c>
      <c r="AB185" s="140" t="str">
        <f t="shared" si="31"/>
        <v>S (52-54cm)</v>
      </c>
      <c r="AC185" s="131" t="str">
        <f>IF(Z185="", "", IFERROR(VLOOKUP(Z185, colorList!A:B,2,FALSE),""))</f>
        <v>barna</v>
      </c>
    </row>
    <row r="186" spans="1:29" s="10" customFormat="1" ht="60" customHeight="1" thickBot="1" x14ac:dyDescent="0.3">
      <c r="A186" s="27" t="s">
        <v>946</v>
      </c>
      <c r="B186" s="149" t="s">
        <v>1660</v>
      </c>
      <c r="C186" s="149" t="str">
        <f t="shared" si="23"/>
        <v>065015</v>
      </c>
      <c r="D186" s="4" t="str">
        <f t="shared" si="33"/>
        <v>M(55-57 cm)</v>
      </c>
      <c r="E186" s="4" t="str">
        <f>IF(D186="", "", IFERROR(VLOOKUP(D186, sizeList!A:B,2,FALSE),""))</f>
        <v>M(55-57 cm)</v>
      </c>
      <c r="F186" s="46" t="s">
        <v>1150</v>
      </c>
      <c r="G186" s="46" t="str">
        <f t="shared" si="24"/>
        <v>Casco Duell kobak</v>
      </c>
      <c r="H186" s="59" t="s">
        <v>1208</v>
      </c>
      <c r="I186" s="59" t="str">
        <f t="shared" si="25"/>
        <v>DUELL dark brown</v>
      </c>
      <c r="J186" s="3" t="s">
        <v>1256</v>
      </c>
      <c r="K186" s="3" t="str">
        <f t="shared" si="26"/>
        <v>Casco</v>
      </c>
      <c r="L186" s="83" t="s">
        <v>867</v>
      </c>
      <c r="M186" s="83" t="str">
        <f t="shared" si="27"/>
        <v>Lovasfelszerelés</v>
      </c>
      <c r="N186" s="83" t="s">
        <v>1305</v>
      </c>
      <c r="O186" s="83" t="str">
        <f t="shared" si="28"/>
        <v>Védőfelszerelés</v>
      </c>
      <c r="P186" s="83" t="s">
        <v>1306</v>
      </c>
      <c r="Q186" s="83" t="str">
        <f t="shared" si="29"/>
        <v>Kobak</v>
      </c>
      <c r="R186" s="83" t="s">
        <v>1307</v>
      </c>
      <c r="S186" s="83" t="str">
        <f t="shared" si="30"/>
        <v>Felnőtt kobak</v>
      </c>
      <c r="T186" s="32"/>
      <c r="U186" s="87" t="s">
        <v>1341</v>
      </c>
      <c r="V186" s="114">
        <v>185</v>
      </c>
      <c r="W186" s="2" t="s">
        <v>1381</v>
      </c>
      <c r="X186" s="2"/>
      <c r="Y186" s="11"/>
      <c r="Z186" s="131" t="s">
        <v>367</v>
      </c>
      <c r="AA186" s="65" t="s">
        <v>1424</v>
      </c>
      <c r="AB186" s="140" t="str">
        <f t="shared" si="31"/>
        <v>M(55-57 cm)</v>
      </c>
      <c r="AC186" s="131" t="str">
        <f>IF(Z186="", "", IFERROR(VLOOKUP(Z186, colorList!A:B,2,FALSE),""))</f>
        <v>barna</v>
      </c>
    </row>
    <row r="187" spans="1:29" s="10" customFormat="1" ht="60" customHeight="1" thickBot="1" x14ac:dyDescent="0.3">
      <c r="A187" s="27" t="s">
        <v>947</v>
      </c>
      <c r="B187" s="149" t="s">
        <v>1660</v>
      </c>
      <c r="C187" s="149" t="str">
        <f t="shared" si="23"/>
        <v>065015</v>
      </c>
      <c r="D187" s="4" t="str">
        <f t="shared" si="33"/>
        <v>L(58-60 cm)</v>
      </c>
      <c r="E187" s="4" t="str">
        <f>IF(D187="", "", IFERROR(VLOOKUP(D187, sizeList!A:B,2,FALSE),""))</f>
        <v>L(58-60 cm)</v>
      </c>
      <c r="F187" s="46" t="s">
        <v>1150</v>
      </c>
      <c r="G187" s="46" t="str">
        <f t="shared" si="24"/>
        <v>Casco Duell kobak</v>
      </c>
      <c r="H187" s="59" t="s">
        <v>1208</v>
      </c>
      <c r="I187" s="59" t="str">
        <f t="shared" si="25"/>
        <v>DUELL dark brown</v>
      </c>
      <c r="J187" s="3" t="s">
        <v>1256</v>
      </c>
      <c r="K187" s="3" t="str">
        <f t="shared" si="26"/>
        <v>Casco</v>
      </c>
      <c r="L187" s="83" t="s">
        <v>867</v>
      </c>
      <c r="M187" s="83" t="str">
        <f t="shared" si="27"/>
        <v>Lovasfelszerelés</v>
      </c>
      <c r="N187" s="83" t="s">
        <v>1305</v>
      </c>
      <c r="O187" s="83" t="str">
        <f t="shared" si="28"/>
        <v>Védőfelszerelés</v>
      </c>
      <c r="P187" s="83" t="s">
        <v>1306</v>
      </c>
      <c r="Q187" s="83" t="str">
        <f t="shared" si="29"/>
        <v>Kobak</v>
      </c>
      <c r="R187" s="83" t="s">
        <v>1307</v>
      </c>
      <c r="S187" s="83" t="str">
        <f t="shared" si="30"/>
        <v>Felnőtt kobak</v>
      </c>
      <c r="T187" s="32"/>
      <c r="U187" s="91" t="s">
        <v>1342</v>
      </c>
      <c r="V187" s="114">
        <v>185</v>
      </c>
      <c r="W187" s="2" t="s">
        <v>1381</v>
      </c>
      <c r="X187" s="2"/>
      <c r="Y187" s="11"/>
      <c r="Z187" s="131" t="s">
        <v>367</v>
      </c>
      <c r="AA187" s="65" t="s">
        <v>1420</v>
      </c>
      <c r="AB187" s="140" t="str">
        <f t="shared" si="31"/>
        <v>L(58-60 cm)</v>
      </c>
      <c r="AC187" s="131" t="str">
        <f>IF(Z187="", "", IFERROR(VLOOKUP(Z187, colorList!A:B,2,FALSE),""))</f>
        <v>barna</v>
      </c>
    </row>
    <row r="188" spans="1:29" s="10" customFormat="1" ht="60" customHeight="1" thickBot="1" x14ac:dyDescent="0.3">
      <c r="A188" s="28" t="s">
        <v>948</v>
      </c>
      <c r="B188" s="149" t="s">
        <v>1660</v>
      </c>
      <c r="C188" s="149" t="str">
        <f t="shared" si="23"/>
        <v>065016</v>
      </c>
      <c r="D188" s="4" t="str">
        <f t="shared" si="33"/>
        <v>S (52-54cm)</v>
      </c>
      <c r="E188" s="4" t="str">
        <f>IF(D188="", "", IFERROR(VLOOKUP(D188, sizeList!A:B,2,FALSE),""))</f>
        <v>S (52-54cm)</v>
      </c>
      <c r="F188" s="46" t="s">
        <v>1150</v>
      </c>
      <c r="G188" s="46" t="str">
        <f t="shared" si="24"/>
        <v>Casco Duell kobak</v>
      </c>
      <c r="H188" s="61" t="s">
        <v>1209</v>
      </c>
      <c r="I188" s="61" t="str">
        <f t="shared" si="25"/>
        <v>DUELL smoky emerald</v>
      </c>
      <c r="J188" s="3" t="s">
        <v>1256</v>
      </c>
      <c r="K188" s="3" t="str">
        <f t="shared" si="26"/>
        <v>Casco</v>
      </c>
      <c r="L188" s="83" t="s">
        <v>867</v>
      </c>
      <c r="M188" s="83" t="str">
        <f t="shared" si="27"/>
        <v>Lovasfelszerelés</v>
      </c>
      <c r="N188" s="83" t="s">
        <v>1305</v>
      </c>
      <c r="O188" s="83" t="str">
        <f t="shared" si="28"/>
        <v>Védőfelszerelés</v>
      </c>
      <c r="P188" s="83" t="s">
        <v>1306</v>
      </c>
      <c r="Q188" s="83" t="str">
        <f t="shared" si="29"/>
        <v>Kobak</v>
      </c>
      <c r="R188" s="83" t="s">
        <v>1307</v>
      </c>
      <c r="S188" s="83" t="str">
        <f t="shared" si="30"/>
        <v>Felnőtt kobak</v>
      </c>
      <c r="T188" s="32"/>
      <c r="U188" s="92" t="s">
        <v>1343</v>
      </c>
      <c r="V188" s="115">
        <v>185</v>
      </c>
      <c r="W188" s="2" t="s">
        <v>1381</v>
      </c>
      <c r="X188" s="2"/>
      <c r="Y188" s="11"/>
      <c r="Z188" s="132" t="s">
        <v>203</v>
      </c>
      <c r="AA188" s="66" t="s">
        <v>564</v>
      </c>
      <c r="AB188" s="140" t="str">
        <f t="shared" si="31"/>
        <v>S (52-54cm)</v>
      </c>
      <c r="AC188" s="132" t="str">
        <f>IF(Z188="", "", IFERROR(VLOOKUP(Z188, colorList!A:B,2,FALSE),""))</f>
        <v>zöld</v>
      </c>
    </row>
    <row r="189" spans="1:29" s="10" customFormat="1" ht="60" customHeight="1" thickBot="1" x14ac:dyDescent="0.3">
      <c r="A189" s="26" t="s">
        <v>948</v>
      </c>
      <c r="B189" s="149" t="s">
        <v>1660</v>
      </c>
      <c r="C189" s="149" t="str">
        <f t="shared" si="23"/>
        <v>065016</v>
      </c>
      <c r="D189" s="4" t="str">
        <f t="shared" si="33"/>
        <v>M(55-57 cm)</v>
      </c>
      <c r="E189" s="4" t="str">
        <f>IF(D189="", "", IFERROR(VLOOKUP(D189, sizeList!A:B,2,FALSE),""))</f>
        <v>M(55-57 cm)</v>
      </c>
      <c r="F189" s="45" t="s">
        <v>1150</v>
      </c>
      <c r="G189" s="45" t="str">
        <f t="shared" si="24"/>
        <v>Casco Duell kobak</v>
      </c>
      <c r="H189" s="60" t="s">
        <v>1209</v>
      </c>
      <c r="I189" s="60" t="str">
        <f t="shared" si="25"/>
        <v>DUELL smoky emerald</v>
      </c>
      <c r="J189" s="3" t="s">
        <v>1256</v>
      </c>
      <c r="K189" s="3" t="str">
        <f t="shared" si="26"/>
        <v>Casco</v>
      </c>
      <c r="L189" s="83" t="s">
        <v>867</v>
      </c>
      <c r="M189" s="83" t="str">
        <f t="shared" si="27"/>
        <v>Lovasfelszerelés</v>
      </c>
      <c r="N189" s="83" t="s">
        <v>1305</v>
      </c>
      <c r="O189" s="83" t="str">
        <f t="shared" si="28"/>
        <v>Védőfelszerelés</v>
      </c>
      <c r="P189" s="83" t="s">
        <v>1306</v>
      </c>
      <c r="Q189" s="83" t="str">
        <f t="shared" si="29"/>
        <v>Kobak</v>
      </c>
      <c r="R189" s="83" t="s">
        <v>1307</v>
      </c>
      <c r="S189" s="83" t="str">
        <f t="shared" si="30"/>
        <v>Felnőtt kobak</v>
      </c>
      <c r="T189" s="32"/>
      <c r="U189" s="86" t="s">
        <v>1344</v>
      </c>
      <c r="V189" s="113">
        <v>185</v>
      </c>
      <c r="W189" s="2" t="s">
        <v>1381</v>
      </c>
      <c r="X189" s="2"/>
      <c r="Y189" s="11"/>
      <c r="Z189" s="126" t="s">
        <v>203</v>
      </c>
      <c r="AA189" s="64" t="s">
        <v>1424</v>
      </c>
      <c r="AB189" s="140" t="str">
        <f t="shared" si="31"/>
        <v>M(55-57 cm)</v>
      </c>
      <c r="AC189" s="126" t="str">
        <f>IF(Z189="", "", IFERROR(VLOOKUP(Z189, colorList!A:B,2,FALSE),""))</f>
        <v>zöld</v>
      </c>
    </row>
    <row r="190" spans="1:29" s="10" customFormat="1" ht="60" customHeight="1" thickBot="1" x14ac:dyDescent="0.3">
      <c r="A190" s="27" t="s">
        <v>948</v>
      </c>
      <c r="B190" s="149" t="s">
        <v>1660</v>
      </c>
      <c r="C190" s="149" t="str">
        <f t="shared" si="23"/>
        <v>065016</v>
      </c>
      <c r="D190" s="4" t="str">
        <f t="shared" si="33"/>
        <v>L(58-60 cm)</v>
      </c>
      <c r="E190" s="4" t="str">
        <f>IF(D190="", "", IFERROR(VLOOKUP(D190, sizeList!A:B,2,FALSE),""))</f>
        <v>L(58-60 cm)</v>
      </c>
      <c r="F190" s="46" t="s">
        <v>1150</v>
      </c>
      <c r="G190" s="46" t="str">
        <f t="shared" si="24"/>
        <v>Casco Duell kobak</v>
      </c>
      <c r="H190" s="59" t="s">
        <v>1209</v>
      </c>
      <c r="I190" s="59" t="str">
        <f t="shared" si="25"/>
        <v>DUELL smoky emerald</v>
      </c>
      <c r="J190" s="3" t="s">
        <v>1256</v>
      </c>
      <c r="K190" s="3" t="str">
        <f t="shared" si="26"/>
        <v>Casco</v>
      </c>
      <c r="L190" s="83" t="s">
        <v>867</v>
      </c>
      <c r="M190" s="83" t="str">
        <f t="shared" si="27"/>
        <v>Lovasfelszerelés</v>
      </c>
      <c r="N190" s="83" t="s">
        <v>1305</v>
      </c>
      <c r="O190" s="83" t="str">
        <f t="shared" si="28"/>
        <v>Védőfelszerelés</v>
      </c>
      <c r="P190" s="83" t="s">
        <v>1306</v>
      </c>
      <c r="Q190" s="83" t="str">
        <f t="shared" si="29"/>
        <v>Kobak</v>
      </c>
      <c r="R190" s="83" t="s">
        <v>1307</v>
      </c>
      <c r="S190" s="83" t="str">
        <f t="shared" si="30"/>
        <v>Felnőtt kobak</v>
      </c>
      <c r="T190" s="32"/>
      <c r="U190" s="87" t="s">
        <v>1345</v>
      </c>
      <c r="V190" s="114">
        <v>185</v>
      </c>
      <c r="W190" s="2" t="s">
        <v>1381</v>
      </c>
      <c r="X190" s="2"/>
      <c r="Y190" s="11"/>
      <c r="Z190" s="126" t="s">
        <v>203</v>
      </c>
      <c r="AA190" s="65" t="s">
        <v>1420</v>
      </c>
      <c r="AB190" s="140" t="str">
        <f t="shared" si="31"/>
        <v>L(58-60 cm)</v>
      </c>
      <c r="AC190" s="126" t="str">
        <f>IF(Z190="", "", IFERROR(VLOOKUP(Z190, colorList!A:B,2,FALSE),""))</f>
        <v>zöld</v>
      </c>
    </row>
    <row r="191" spans="1:29" s="10" customFormat="1" ht="60" customHeight="1" thickBot="1" x14ac:dyDescent="0.3">
      <c r="A191" s="27" t="s">
        <v>955</v>
      </c>
      <c r="B191" s="149" t="s">
        <v>1631</v>
      </c>
      <c r="C191" s="149" t="str">
        <f t="shared" si="23"/>
        <v>065104</v>
      </c>
      <c r="D191" s="4" t="str">
        <f t="shared" si="33"/>
        <v>S (52-54cm)</v>
      </c>
      <c r="E191" s="4" t="str">
        <f>IF(D191="", "", IFERROR(VLOOKUP(D191, sizeList!A:B,2,FALSE),""))</f>
        <v>S (52-54cm)</v>
      </c>
      <c r="F191" s="46" t="s">
        <v>1152</v>
      </c>
      <c r="G191" s="46" t="str">
        <f t="shared" si="24"/>
        <v>Casco Duell One Chrysanthemum kobak</v>
      </c>
      <c r="H191" s="59" t="s">
        <v>1212</v>
      </c>
      <c r="I191" s="59" t="str">
        <f t="shared" si="25"/>
        <v>DUELL one Chrysanthemum</v>
      </c>
      <c r="J191" s="3" t="s">
        <v>1256</v>
      </c>
      <c r="K191" s="3" t="str">
        <f t="shared" si="26"/>
        <v>Casco</v>
      </c>
      <c r="L191" s="83" t="s">
        <v>867</v>
      </c>
      <c r="M191" s="83" t="str">
        <f t="shared" si="27"/>
        <v>Lovasfelszerelés</v>
      </c>
      <c r="N191" s="83" t="s">
        <v>1305</v>
      </c>
      <c r="O191" s="83" t="str">
        <f t="shared" si="28"/>
        <v>Védőfelszerelés</v>
      </c>
      <c r="P191" s="83" t="s">
        <v>1306</v>
      </c>
      <c r="Q191" s="83" t="str">
        <f t="shared" si="29"/>
        <v>Kobak</v>
      </c>
      <c r="R191" s="83" t="s">
        <v>1307</v>
      </c>
      <c r="S191" s="83" t="str">
        <f t="shared" si="30"/>
        <v>Felnőtt kobak</v>
      </c>
      <c r="T191" s="32"/>
      <c r="U191" s="88" t="s">
        <v>1352</v>
      </c>
      <c r="V191" s="114">
        <v>235</v>
      </c>
      <c r="W191" s="2" t="s">
        <v>1381</v>
      </c>
      <c r="X191" s="2"/>
      <c r="Y191" s="11"/>
      <c r="Z191" s="127" t="s">
        <v>110</v>
      </c>
      <c r="AA191" s="65" t="s">
        <v>564</v>
      </c>
      <c r="AB191" s="140" t="str">
        <f t="shared" si="31"/>
        <v>S (52-54cm)</v>
      </c>
      <c r="AC191" s="127" t="str">
        <f>IF(Z191="", "", IFERROR(VLOOKUP(Z191, colorList!A:B,2,FALSE),""))</f>
        <v>fekete</v>
      </c>
    </row>
    <row r="192" spans="1:29" s="10" customFormat="1" ht="60" customHeight="1" thickBot="1" x14ac:dyDescent="0.3">
      <c r="A192" s="27" t="s">
        <v>956</v>
      </c>
      <c r="B192" s="149" t="s">
        <v>1631</v>
      </c>
      <c r="C192" s="149" t="str">
        <f t="shared" si="23"/>
        <v>065104</v>
      </c>
      <c r="D192" s="4" t="str">
        <f t="shared" si="33"/>
        <v>M(55-57 cm)</v>
      </c>
      <c r="E192" s="4" t="str">
        <f>IF(D192="", "", IFERROR(VLOOKUP(D192, sizeList!A:B,2,FALSE),""))</f>
        <v>M(55-57 cm)</v>
      </c>
      <c r="F192" s="46" t="s">
        <v>1152</v>
      </c>
      <c r="G192" s="46" t="str">
        <f t="shared" si="24"/>
        <v>Casco Duell One Chrysanthemum kobak</v>
      </c>
      <c r="H192" s="59" t="s">
        <v>1212</v>
      </c>
      <c r="I192" s="59" t="str">
        <f t="shared" si="25"/>
        <v>DUELL one Chrysanthemum</v>
      </c>
      <c r="J192" s="3" t="s">
        <v>1256</v>
      </c>
      <c r="K192" s="3" t="str">
        <f t="shared" si="26"/>
        <v>Casco</v>
      </c>
      <c r="L192" s="83" t="s">
        <v>867</v>
      </c>
      <c r="M192" s="83" t="str">
        <f t="shared" si="27"/>
        <v>Lovasfelszerelés</v>
      </c>
      <c r="N192" s="83" t="s">
        <v>1305</v>
      </c>
      <c r="O192" s="83" t="str">
        <f t="shared" si="28"/>
        <v>Védőfelszerelés</v>
      </c>
      <c r="P192" s="83" t="s">
        <v>1306</v>
      </c>
      <c r="Q192" s="83" t="str">
        <f t="shared" si="29"/>
        <v>Kobak</v>
      </c>
      <c r="R192" s="83" t="s">
        <v>1307</v>
      </c>
      <c r="S192" s="83" t="str">
        <f t="shared" si="30"/>
        <v>Felnőtt kobak</v>
      </c>
      <c r="T192" s="32"/>
      <c r="U192" s="87" t="s">
        <v>1353</v>
      </c>
      <c r="V192" s="114">
        <v>235</v>
      </c>
      <c r="W192" s="2" t="s">
        <v>1381</v>
      </c>
      <c r="X192" s="2"/>
      <c r="Y192" s="11"/>
      <c r="Z192" s="127" t="s">
        <v>110</v>
      </c>
      <c r="AA192" s="65" t="s">
        <v>1424</v>
      </c>
      <c r="AB192" s="140" t="str">
        <f t="shared" si="31"/>
        <v>M(55-57 cm)</v>
      </c>
      <c r="AC192" s="127" t="str">
        <f>IF(Z192="", "", IFERROR(VLOOKUP(Z192, colorList!A:B,2,FALSE),""))</f>
        <v>fekete</v>
      </c>
    </row>
    <row r="193" spans="1:29" s="10" customFormat="1" ht="60" customHeight="1" thickBot="1" x14ac:dyDescent="0.3">
      <c r="A193" s="27" t="s">
        <v>957</v>
      </c>
      <c r="B193" s="149" t="s">
        <v>1631</v>
      </c>
      <c r="C193" s="149" t="str">
        <f t="shared" si="23"/>
        <v>065104</v>
      </c>
      <c r="D193" s="4" t="str">
        <f t="shared" si="33"/>
        <v>L(58-60 cm)</v>
      </c>
      <c r="E193" s="4" t="str">
        <f>IF(D193="", "", IFERROR(VLOOKUP(D193, sizeList!A:B,2,FALSE),""))</f>
        <v>L(58-60 cm)</v>
      </c>
      <c r="F193" s="46" t="s">
        <v>1152</v>
      </c>
      <c r="G193" s="46" t="str">
        <f t="shared" si="24"/>
        <v>Casco Duell One Chrysanthemum kobak</v>
      </c>
      <c r="H193" s="59" t="s">
        <v>1212</v>
      </c>
      <c r="I193" s="59" t="str">
        <f t="shared" si="25"/>
        <v>DUELL one Chrysanthemum</v>
      </c>
      <c r="J193" s="3" t="s">
        <v>1256</v>
      </c>
      <c r="K193" s="3" t="str">
        <f t="shared" si="26"/>
        <v>Casco</v>
      </c>
      <c r="L193" s="83" t="s">
        <v>867</v>
      </c>
      <c r="M193" s="83" t="str">
        <f t="shared" si="27"/>
        <v>Lovasfelszerelés</v>
      </c>
      <c r="N193" s="83" t="s">
        <v>1305</v>
      </c>
      <c r="O193" s="83" t="str">
        <f t="shared" si="28"/>
        <v>Védőfelszerelés</v>
      </c>
      <c r="P193" s="83" t="s">
        <v>1306</v>
      </c>
      <c r="Q193" s="83" t="str">
        <f t="shared" si="29"/>
        <v>Kobak</v>
      </c>
      <c r="R193" s="83" t="s">
        <v>1307</v>
      </c>
      <c r="S193" s="83" t="str">
        <f t="shared" si="30"/>
        <v>Felnőtt kobak</v>
      </c>
      <c r="T193" s="32"/>
      <c r="U193" s="88" t="s">
        <v>1354</v>
      </c>
      <c r="V193" s="114">
        <v>235</v>
      </c>
      <c r="W193" s="2" t="s">
        <v>1381</v>
      </c>
      <c r="X193" s="2"/>
      <c r="Y193" s="11"/>
      <c r="Z193" s="127" t="s">
        <v>110</v>
      </c>
      <c r="AA193" s="65" t="s">
        <v>1420</v>
      </c>
      <c r="AB193" s="140" t="str">
        <f t="shared" si="31"/>
        <v>L(58-60 cm)</v>
      </c>
      <c r="AC193" s="127" t="str">
        <f>IF(Z193="", "", IFERROR(VLOOKUP(Z193, colorList!A:B,2,FALSE),""))</f>
        <v>fekete</v>
      </c>
    </row>
    <row r="194" spans="1:29" s="10" customFormat="1" ht="60" customHeight="1" thickBot="1" x14ac:dyDescent="0.3">
      <c r="A194" s="27" t="s">
        <v>949</v>
      </c>
      <c r="B194" s="149" t="s">
        <v>1661</v>
      </c>
      <c r="C194" s="149" t="str">
        <f t="shared" ref="C194:C257" si="34">LEFT(A194,6)</f>
        <v>065101</v>
      </c>
      <c r="D194" s="4" t="str">
        <f t="shared" si="33"/>
        <v>S (52-54cm)</v>
      </c>
      <c r="E194" s="4" t="str">
        <f>IF(D194="", "", IFERROR(VLOOKUP(D194, sizeList!A:B,2,FALSE),""))</f>
        <v>S (52-54cm)</v>
      </c>
      <c r="F194" s="46" t="s">
        <v>1151</v>
      </c>
      <c r="G194" s="46" t="str">
        <f t="shared" ref="G194:G257" si="35">TRIM(CLEAN(SUBSTITUTE(SUBSTITUTE(F194, CHAR(13), ""), CHAR(10), " ")))</f>
        <v>Casco Duell One kobak</v>
      </c>
      <c r="H194" s="59" t="s">
        <v>1210</v>
      </c>
      <c r="I194" s="59" t="str">
        <f t="shared" ref="I194:I257" si="36">TRIM(CLEAN(SUBSTITUTE(SUBSTITUTE(H194, CHAR(13), ""), CHAR(10), " ")))</f>
        <v>DUELL one black</v>
      </c>
      <c r="J194" s="3" t="s">
        <v>1256</v>
      </c>
      <c r="K194" s="3" t="str">
        <f t="shared" ref="K194:K257" si="37">TRIM(CLEAN(SUBSTITUTE(SUBSTITUTE(J194, CHAR(13), ""), CHAR(10), " ")))</f>
        <v>Casco</v>
      </c>
      <c r="L194" s="83" t="s">
        <v>867</v>
      </c>
      <c r="M194" s="83" t="str">
        <f t="shared" ref="M194:M257" si="38">TRIM(CLEAN(SUBSTITUTE(SUBSTITUTE(L194, CHAR(13), ""), CHAR(10), " ")))</f>
        <v>Lovasfelszerelés</v>
      </c>
      <c r="N194" s="83" t="s">
        <v>1305</v>
      </c>
      <c r="O194" s="83" t="str">
        <f t="shared" ref="O194:O257" si="39">TRIM(CLEAN(SUBSTITUTE(SUBSTITUTE(N194, CHAR(13), ""), CHAR(10), " ")))</f>
        <v>Védőfelszerelés</v>
      </c>
      <c r="P194" s="83" t="s">
        <v>1306</v>
      </c>
      <c r="Q194" s="83" t="str">
        <f t="shared" ref="Q194:Q257" si="40">TRIM(CLEAN(SUBSTITUTE(SUBSTITUTE(P194, CHAR(13), ""), CHAR(10), " ")))</f>
        <v>Kobak</v>
      </c>
      <c r="R194" s="83" t="s">
        <v>1307</v>
      </c>
      <c r="S194" s="83" t="str">
        <f t="shared" ref="S194:S257" si="41">TRIM(CLEAN(SUBSTITUTE(SUBSTITUTE(R194, CHAR(13), ""), CHAR(10), " ")))</f>
        <v>Felnőtt kobak</v>
      </c>
      <c r="T194" s="32"/>
      <c r="U194" s="87" t="s">
        <v>1346</v>
      </c>
      <c r="V194" s="114">
        <v>235</v>
      </c>
      <c r="W194" s="2" t="s">
        <v>1381</v>
      </c>
      <c r="X194" s="2"/>
      <c r="Y194" s="11"/>
      <c r="Z194" s="127" t="s">
        <v>110</v>
      </c>
      <c r="AA194" s="65" t="s">
        <v>564</v>
      </c>
      <c r="AB194" s="140" t="str">
        <f t="shared" ref="AB194:AB257" si="42">SUBSTITUTE(SUBSTITUTE(AA194,CHAR(13),""),CHAR(10),"")</f>
        <v>S (52-54cm)</v>
      </c>
      <c r="AC194" s="127" t="str">
        <f>IF(Z194="", "", IFERROR(VLOOKUP(Z194, colorList!A:B,2,FALSE),""))</f>
        <v>fekete</v>
      </c>
    </row>
    <row r="195" spans="1:29" s="10" customFormat="1" ht="60" customHeight="1" thickBot="1" x14ac:dyDescent="0.3">
      <c r="A195" s="27" t="s">
        <v>950</v>
      </c>
      <c r="B195" s="149" t="s">
        <v>1661</v>
      </c>
      <c r="C195" s="149" t="str">
        <f t="shared" si="34"/>
        <v>065101</v>
      </c>
      <c r="D195" s="4" t="str">
        <f t="shared" si="33"/>
        <v>M(55-57 cm)</v>
      </c>
      <c r="E195" s="4" t="str">
        <f>IF(D195="", "", IFERROR(VLOOKUP(D195, sizeList!A:B,2,FALSE),""))</f>
        <v>M(55-57 cm)</v>
      </c>
      <c r="F195" s="46" t="s">
        <v>1151</v>
      </c>
      <c r="G195" s="46" t="str">
        <f t="shared" si="35"/>
        <v>Casco Duell One kobak</v>
      </c>
      <c r="H195" s="59" t="s">
        <v>1210</v>
      </c>
      <c r="I195" s="59" t="str">
        <f t="shared" si="36"/>
        <v>DUELL one black</v>
      </c>
      <c r="J195" s="3" t="s">
        <v>1256</v>
      </c>
      <c r="K195" s="3" t="str">
        <f t="shared" si="37"/>
        <v>Casco</v>
      </c>
      <c r="L195" s="83" t="s">
        <v>867</v>
      </c>
      <c r="M195" s="83" t="str">
        <f t="shared" si="38"/>
        <v>Lovasfelszerelés</v>
      </c>
      <c r="N195" s="83" t="s">
        <v>1305</v>
      </c>
      <c r="O195" s="83" t="str">
        <f t="shared" si="39"/>
        <v>Védőfelszerelés</v>
      </c>
      <c r="P195" s="83" t="s">
        <v>1306</v>
      </c>
      <c r="Q195" s="83" t="str">
        <f t="shared" si="40"/>
        <v>Kobak</v>
      </c>
      <c r="R195" s="83" t="s">
        <v>1307</v>
      </c>
      <c r="S195" s="83" t="str">
        <f t="shared" si="41"/>
        <v>Felnőtt kobak</v>
      </c>
      <c r="T195" s="32"/>
      <c r="U195" s="87" t="s">
        <v>1347</v>
      </c>
      <c r="V195" s="114">
        <v>235</v>
      </c>
      <c r="W195" s="2" t="s">
        <v>1381</v>
      </c>
      <c r="X195" s="2"/>
      <c r="Y195" s="11"/>
      <c r="Z195" s="127" t="s">
        <v>110</v>
      </c>
      <c r="AA195" s="65" t="s">
        <v>1424</v>
      </c>
      <c r="AB195" s="140" t="str">
        <f t="shared" si="42"/>
        <v>M(55-57 cm)</v>
      </c>
      <c r="AC195" s="127" t="str">
        <f>IF(Z195="", "", IFERROR(VLOOKUP(Z195, colorList!A:B,2,FALSE),""))</f>
        <v>fekete</v>
      </c>
    </row>
    <row r="196" spans="1:29" s="10" customFormat="1" ht="60" customHeight="1" thickBot="1" x14ac:dyDescent="0.3">
      <c r="A196" s="27" t="s">
        <v>951</v>
      </c>
      <c r="B196" s="149" t="s">
        <v>1661</v>
      </c>
      <c r="C196" s="149" t="str">
        <f t="shared" si="34"/>
        <v>065101</v>
      </c>
      <c r="D196" s="4" t="str">
        <f t="shared" si="33"/>
        <v>L(58-60 cm)</v>
      </c>
      <c r="E196" s="4" t="str">
        <f>IF(D196="", "", IFERROR(VLOOKUP(D196, sizeList!A:B,2,FALSE),""))</f>
        <v>L(58-60 cm)</v>
      </c>
      <c r="F196" s="46" t="s">
        <v>1151</v>
      </c>
      <c r="G196" s="46" t="str">
        <f t="shared" si="35"/>
        <v>Casco Duell One kobak</v>
      </c>
      <c r="H196" s="59" t="s">
        <v>1210</v>
      </c>
      <c r="I196" s="59" t="str">
        <f t="shared" si="36"/>
        <v>DUELL one black</v>
      </c>
      <c r="J196" s="3" t="s">
        <v>1256</v>
      </c>
      <c r="K196" s="3" t="str">
        <f t="shared" si="37"/>
        <v>Casco</v>
      </c>
      <c r="L196" s="83" t="s">
        <v>867</v>
      </c>
      <c r="M196" s="83" t="str">
        <f t="shared" si="38"/>
        <v>Lovasfelszerelés</v>
      </c>
      <c r="N196" s="83" t="s">
        <v>1305</v>
      </c>
      <c r="O196" s="83" t="str">
        <f t="shared" si="39"/>
        <v>Védőfelszerelés</v>
      </c>
      <c r="P196" s="83" t="s">
        <v>1306</v>
      </c>
      <c r="Q196" s="83" t="str">
        <f t="shared" si="40"/>
        <v>Kobak</v>
      </c>
      <c r="R196" s="83" t="s">
        <v>1307</v>
      </c>
      <c r="S196" s="83" t="str">
        <f t="shared" si="41"/>
        <v>Felnőtt kobak</v>
      </c>
      <c r="T196" s="32"/>
      <c r="U196" s="87" t="s">
        <v>1348</v>
      </c>
      <c r="V196" s="114">
        <v>235</v>
      </c>
      <c r="W196" s="2" t="s">
        <v>1381</v>
      </c>
      <c r="X196" s="2"/>
      <c r="Y196" s="11"/>
      <c r="Z196" s="127" t="s">
        <v>110</v>
      </c>
      <c r="AA196" s="65" t="s">
        <v>1420</v>
      </c>
      <c r="AB196" s="140" t="str">
        <f t="shared" si="42"/>
        <v>L(58-60 cm)</v>
      </c>
      <c r="AC196" s="127" t="str">
        <f>IF(Z196="", "", IFERROR(VLOOKUP(Z196, colorList!A:B,2,FALSE),""))</f>
        <v>fekete</v>
      </c>
    </row>
    <row r="197" spans="1:29" ht="60" customHeight="1" thickBot="1" x14ac:dyDescent="0.3">
      <c r="A197" s="27" t="s">
        <v>952</v>
      </c>
      <c r="B197" s="149" t="s">
        <v>1661</v>
      </c>
      <c r="C197" s="149" t="str">
        <f t="shared" si="34"/>
        <v>065102</v>
      </c>
      <c r="D197" s="4" t="str">
        <f t="shared" si="33"/>
        <v>S (52-54cm)</v>
      </c>
      <c r="E197" s="4" t="str">
        <f>IF(D197="", "", IFERROR(VLOOKUP(D197, sizeList!A:B,2,FALSE),""))</f>
        <v>S (52-54cm)</v>
      </c>
      <c r="F197" s="46" t="s">
        <v>1151</v>
      </c>
      <c r="G197" s="46" t="str">
        <f t="shared" si="35"/>
        <v>Casco Duell One kobak</v>
      </c>
      <c r="H197" s="59" t="s">
        <v>1211</v>
      </c>
      <c r="I197" s="59" t="str">
        <f t="shared" si="36"/>
        <v>DUELL one bronze</v>
      </c>
      <c r="J197" s="3" t="s">
        <v>1256</v>
      </c>
      <c r="K197" s="3" t="str">
        <f t="shared" si="37"/>
        <v>Casco</v>
      </c>
      <c r="L197" s="83" t="s">
        <v>867</v>
      </c>
      <c r="M197" s="83" t="str">
        <f t="shared" si="38"/>
        <v>Lovasfelszerelés</v>
      </c>
      <c r="N197" s="83" t="s">
        <v>1305</v>
      </c>
      <c r="O197" s="83" t="str">
        <f t="shared" si="39"/>
        <v>Védőfelszerelés</v>
      </c>
      <c r="P197" s="83" t="s">
        <v>1306</v>
      </c>
      <c r="Q197" s="83" t="str">
        <f t="shared" si="40"/>
        <v>Kobak</v>
      </c>
      <c r="R197" s="83" t="s">
        <v>1307</v>
      </c>
      <c r="S197" s="83" t="str">
        <f t="shared" si="41"/>
        <v>Felnőtt kobak</v>
      </c>
      <c r="T197" s="32"/>
      <c r="U197" s="88" t="s">
        <v>1349</v>
      </c>
      <c r="V197" s="114">
        <v>235</v>
      </c>
      <c r="W197" s="2" t="s">
        <v>1381</v>
      </c>
      <c r="X197" s="2"/>
      <c r="Y197" s="11"/>
      <c r="Z197" s="127" t="s">
        <v>1393</v>
      </c>
      <c r="AA197" s="65" t="s">
        <v>564</v>
      </c>
      <c r="AB197" s="140" t="str">
        <f t="shared" si="42"/>
        <v>S (52-54cm)</v>
      </c>
      <c r="AC197" s="127" t="str">
        <f>IF(Z197="", "", IFERROR(VLOOKUP(Z197, colorList!A:B,2,FALSE),""))</f>
        <v>fekete/bronz</v>
      </c>
    </row>
    <row r="198" spans="1:29" ht="60" customHeight="1" thickBot="1" x14ac:dyDescent="0.3">
      <c r="A198" s="28" t="s">
        <v>953</v>
      </c>
      <c r="B198" s="149" t="s">
        <v>1661</v>
      </c>
      <c r="C198" s="149" t="str">
        <f t="shared" si="34"/>
        <v>065102</v>
      </c>
      <c r="D198" s="4" t="str">
        <f t="shared" si="33"/>
        <v>M(55-57 cm)</v>
      </c>
      <c r="E198" s="4" t="str">
        <f>IF(D198="", "", IFERROR(VLOOKUP(D198, sizeList!A:B,2,FALSE),""))</f>
        <v>M(55-57 cm)</v>
      </c>
      <c r="F198" s="47" t="s">
        <v>1151</v>
      </c>
      <c r="G198" s="47" t="str">
        <f t="shared" si="35"/>
        <v>Casco Duell One kobak</v>
      </c>
      <c r="H198" s="61" t="s">
        <v>1211</v>
      </c>
      <c r="I198" s="61" t="str">
        <f t="shared" si="36"/>
        <v>DUELL one bronze</v>
      </c>
      <c r="J198" s="3" t="s">
        <v>1256</v>
      </c>
      <c r="K198" s="3" t="str">
        <f t="shared" si="37"/>
        <v>Casco</v>
      </c>
      <c r="L198" s="83" t="s">
        <v>867</v>
      </c>
      <c r="M198" s="83" t="str">
        <f t="shared" si="38"/>
        <v>Lovasfelszerelés</v>
      </c>
      <c r="N198" s="83" t="s">
        <v>1305</v>
      </c>
      <c r="O198" s="83" t="str">
        <f t="shared" si="39"/>
        <v>Védőfelszerelés</v>
      </c>
      <c r="P198" s="83" t="s">
        <v>1306</v>
      </c>
      <c r="Q198" s="83" t="str">
        <f t="shared" si="40"/>
        <v>Kobak</v>
      </c>
      <c r="R198" s="83" t="s">
        <v>1307</v>
      </c>
      <c r="S198" s="83" t="str">
        <f t="shared" si="41"/>
        <v>Felnőtt kobak</v>
      </c>
      <c r="T198" s="32"/>
      <c r="U198" s="90" t="s">
        <v>1350</v>
      </c>
      <c r="V198" s="115">
        <v>235</v>
      </c>
      <c r="W198" s="2" t="s">
        <v>1381</v>
      </c>
      <c r="X198" s="2"/>
      <c r="Y198" s="11"/>
      <c r="Z198" s="127" t="s">
        <v>1393</v>
      </c>
      <c r="AA198" s="66" t="s">
        <v>1424</v>
      </c>
      <c r="AB198" s="140" t="str">
        <f t="shared" si="42"/>
        <v>M(55-57 cm)</v>
      </c>
      <c r="AC198" s="127" t="str">
        <f>IF(Z198="", "", IFERROR(VLOOKUP(Z198, colorList!A:B,2,FALSE),""))</f>
        <v>fekete/bronz</v>
      </c>
    </row>
    <row r="199" spans="1:29" ht="60" customHeight="1" thickBot="1" x14ac:dyDescent="0.3">
      <c r="A199" s="26" t="s">
        <v>954</v>
      </c>
      <c r="B199" s="149" t="s">
        <v>1661</v>
      </c>
      <c r="C199" s="149" t="str">
        <f t="shared" si="34"/>
        <v>065102</v>
      </c>
      <c r="D199" s="4" t="str">
        <f t="shared" si="33"/>
        <v>L(58-60 cm)</v>
      </c>
      <c r="E199" s="4" t="str">
        <f>IF(D199="", "", IFERROR(VLOOKUP(D199, sizeList!A:B,2,FALSE),""))</f>
        <v>L(58-60 cm)</v>
      </c>
      <c r="F199" s="45" t="s">
        <v>1151</v>
      </c>
      <c r="G199" s="45" t="str">
        <f t="shared" si="35"/>
        <v>Casco Duell One kobak</v>
      </c>
      <c r="H199" s="60" t="s">
        <v>1211</v>
      </c>
      <c r="I199" s="60" t="str">
        <f t="shared" si="36"/>
        <v>DUELL one bronze</v>
      </c>
      <c r="J199" s="3" t="s">
        <v>1256</v>
      </c>
      <c r="K199" s="3" t="str">
        <f t="shared" si="37"/>
        <v>Casco</v>
      </c>
      <c r="L199" s="83" t="s">
        <v>867</v>
      </c>
      <c r="M199" s="83" t="str">
        <f t="shared" si="38"/>
        <v>Lovasfelszerelés</v>
      </c>
      <c r="N199" s="83" t="s">
        <v>1305</v>
      </c>
      <c r="O199" s="83" t="str">
        <f t="shared" si="39"/>
        <v>Védőfelszerelés</v>
      </c>
      <c r="P199" s="83" t="s">
        <v>1306</v>
      </c>
      <c r="Q199" s="83" t="str">
        <f t="shared" si="40"/>
        <v>Kobak</v>
      </c>
      <c r="R199" s="83" t="s">
        <v>1307</v>
      </c>
      <c r="S199" s="83" t="str">
        <f t="shared" si="41"/>
        <v>Felnőtt kobak</v>
      </c>
      <c r="T199" s="185"/>
      <c r="U199" s="86" t="s">
        <v>1351</v>
      </c>
      <c r="V199" s="113">
        <v>235</v>
      </c>
      <c r="W199" s="2" t="s">
        <v>1381</v>
      </c>
      <c r="X199" s="2"/>
      <c r="Y199" s="11"/>
      <c r="Z199" s="130" t="s">
        <v>1393</v>
      </c>
      <c r="AA199" s="64" t="s">
        <v>1420</v>
      </c>
      <c r="AB199" s="140" t="str">
        <f t="shared" si="42"/>
        <v>L(58-60 cm)</v>
      </c>
      <c r="AC199" s="130" t="str">
        <f>IF(Z199="", "", IFERROR(VLOOKUP(Z199, colorList!A:B,2,FALSE),""))</f>
        <v>fekete/bronz</v>
      </c>
    </row>
    <row r="200" spans="1:29" ht="60" customHeight="1" thickBot="1" x14ac:dyDescent="0.3">
      <c r="A200" s="27" t="s">
        <v>958</v>
      </c>
      <c r="B200" s="149" t="s">
        <v>1632</v>
      </c>
      <c r="C200" s="149" t="str">
        <f t="shared" si="34"/>
        <v>065105</v>
      </c>
      <c r="D200" s="4" t="str">
        <f t="shared" si="33"/>
        <v>S (52-54cm)</v>
      </c>
      <c r="E200" s="4" t="str">
        <f>IF(D200="", "", IFERROR(VLOOKUP(D200, sizeList!A:B,2,FALSE),""))</f>
        <v>S (52-54cm)</v>
      </c>
      <c r="F200" s="46" t="s">
        <v>1153</v>
      </c>
      <c r="G200" s="46" t="str">
        <f t="shared" si="35"/>
        <v>Casco Duell One Lotus kobak</v>
      </c>
      <c r="H200" s="59" t="s">
        <v>1213</v>
      </c>
      <c r="I200" s="59" t="str">
        <f t="shared" si="36"/>
        <v>DUELL one Lotus</v>
      </c>
      <c r="J200" s="3" t="s">
        <v>1256</v>
      </c>
      <c r="K200" s="3" t="str">
        <f t="shared" si="37"/>
        <v>Casco</v>
      </c>
      <c r="L200" s="83" t="s">
        <v>867</v>
      </c>
      <c r="M200" s="83" t="str">
        <f t="shared" si="38"/>
        <v>Lovasfelszerelés</v>
      </c>
      <c r="N200" s="83" t="s">
        <v>1305</v>
      </c>
      <c r="O200" s="83" t="str">
        <f t="shared" si="39"/>
        <v>Védőfelszerelés</v>
      </c>
      <c r="P200" s="83" t="s">
        <v>1306</v>
      </c>
      <c r="Q200" s="83" t="str">
        <f t="shared" si="40"/>
        <v>Kobak</v>
      </c>
      <c r="R200" s="83" t="s">
        <v>1307</v>
      </c>
      <c r="S200" s="83" t="str">
        <f t="shared" si="41"/>
        <v>Felnőtt kobak</v>
      </c>
      <c r="T200" s="185"/>
      <c r="U200" s="88" t="s">
        <v>1355</v>
      </c>
      <c r="V200" s="114">
        <v>235</v>
      </c>
      <c r="W200" s="2" t="s">
        <v>1381</v>
      </c>
      <c r="X200" s="2"/>
      <c r="Y200" s="11"/>
      <c r="Z200" s="131" t="s">
        <v>429</v>
      </c>
      <c r="AA200" s="65" t="s">
        <v>564</v>
      </c>
      <c r="AB200" s="140" t="str">
        <f t="shared" si="42"/>
        <v>S (52-54cm)</v>
      </c>
      <c r="AC200" s="131" t="str">
        <f>IF(Z200="", "", IFERROR(VLOOKUP(Z200, colorList!A:B,2,FALSE),""))</f>
        <v>fekete/fehér</v>
      </c>
    </row>
    <row r="201" spans="1:29" ht="60" customHeight="1" thickBot="1" x14ac:dyDescent="0.3">
      <c r="A201" s="28" t="s">
        <v>959</v>
      </c>
      <c r="B201" s="149" t="s">
        <v>1632</v>
      </c>
      <c r="C201" s="149" t="str">
        <f t="shared" si="34"/>
        <v>065105</v>
      </c>
      <c r="D201" s="4" t="str">
        <f t="shared" si="33"/>
        <v>M(55-57 cm)</v>
      </c>
      <c r="E201" s="4" t="str">
        <f>IF(D201="", "", IFERROR(VLOOKUP(D201, sizeList!A:B,2,FALSE),""))</f>
        <v>M(55-57 cm)</v>
      </c>
      <c r="F201" s="47" t="s">
        <v>1153</v>
      </c>
      <c r="G201" s="47" t="str">
        <f t="shared" si="35"/>
        <v>Casco Duell One Lotus kobak</v>
      </c>
      <c r="H201" s="61" t="s">
        <v>1213</v>
      </c>
      <c r="I201" s="61" t="str">
        <f t="shared" si="36"/>
        <v>DUELL one Lotus</v>
      </c>
      <c r="J201" s="3" t="s">
        <v>1256</v>
      </c>
      <c r="K201" s="3" t="str">
        <f t="shared" si="37"/>
        <v>Casco</v>
      </c>
      <c r="L201" s="83" t="s">
        <v>867</v>
      </c>
      <c r="M201" s="83" t="str">
        <f t="shared" si="38"/>
        <v>Lovasfelszerelés</v>
      </c>
      <c r="N201" s="83" t="s">
        <v>1305</v>
      </c>
      <c r="O201" s="83" t="str">
        <f t="shared" si="39"/>
        <v>Védőfelszerelés</v>
      </c>
      <c r="P201" s="83" t="s">
        <v>1306</v>
      </c>
      <c r="Q201" s="83" t="str">
        <f t="shared" si="40"/>
        <v>Kobak</v>
      </c>
      <c r="R201" s="83" t="s">
        <v>1307</v>
      </c>
      <c r="S201" s="83" t="str">
        <f t="shared" si="41"/>
        <v>Felnőtt kobak</v>
      </c>
      <c r="T201" s="185"/>
      <c r="U201" s="197" t="s">
        <v>1356</v>
      </c>
      <c r="V201" s="115">
        <v>235</v>
      </c>
      <c r="W201" s="2" t="s">
        <v>1381</v>
      </c>
      <c r="X201" s="2"/>
      <c r="Y201" s="11"/>
      <c r="Z201" s="132" t="s">
        <v>429</v>
      </c>
      <c r="AA201" s="66" t="s">
        <v>1424</v>
      </c>
      <c r="AB201" s="140" t="str">
        <f t="shared" si="42"/>
        <v>M(55-57 cm)</v>
      </c>
      <c r="AC201" s="132" t="str">
        <f>IF(Z201="", "", IFERROR(VLOOKUP(Z201, colorList!A:B,2,FALSE),""))</f>
        <v>fekete/fehér</v>
      </c>
    </row>
    <row r="202" spans="1:29" ht="60" customHeight="1" x14ac:dyDescent="0.25">
      <c r="A202" s="26" t="s">
        <v>960</v>
      </c>
      <c r="B202" s="149" t="s">
        <v>1632</v>
      </c>
      <c r="C202" s="149" t="str">
        <f t="shared" si="34"/>
        <v>065105</v>
      </c>
      <c r="D202" s="4" t="str">
        <f t="shared" si="33"/>
        <v>L(58-60 cm)</v>
      </c>
      <c r="E202" s="4" t="str">
        <f>IF(D202="", "", IFERROR(VLOOKUP(D202, sizeList!A:B,2,FALSE),""))</f>
        <v>L(58-60 cm)</v>
      </c>
      <c r="F202" s="46" t="s">
        <v>1153</v>
      </c>
      <c r="G202" s="46" t="str">
        <f t="shared" si="35"/>
        <v>Casco Duell One Lotus kobak</v>
      </c>
      <c r="H202" s="59" t="s">
        <v>1213</v>
      </c>
      <c r="I202" s="59" t="str">
        <f t="shared" si="36"/>
        <v>DUELL one Lotus</v>
      </c>
      <c r="J202" s="3" t="s">
        <v>1256</v>
      </c>
      <c r="K202" s="3" t="str">
        <f t="shared" si="37"/>
        <v>Casco</v>
      </c>
      <c r="L202" s="65" t="s">
        <v>867</v>
      </c>
      <c r="M202" s="65" t="str">
        <f t="shared" si="38"/>
        <v>Lovasfelszerelés</v>
      </c>
      <c r="N202" s="65" t="s">
        <v>1305</v>
      </c>
      <c r="O202" s="65" t="str">
        <f t="shared" si="39"/>
        <v>Védőfelszerelés</v>
      </c>
      <c r="P202" s="65" t="s">
        <v>1306</v>
      </c>
      <c r="Q202" s="65" t="str">
        <f t="shared" si="40"/>
        <v>Kobak</v>
      </c>
      <c r="R202" s="69" t="s">
        <v>1307</v>
      </c>
      <c r="S202" s="69" t="str">
        <f t="shared" si="41"/>
        <v>Felnőtt kobak</v>
      </c>
      <c r="T202" s="32"/>
      <c r="U202" s="96" t="s">
        <v>1357</v>
      </c>
      <c r="V202" s="118">
        <v>235</v>
      </c>
      <c r="W202" s="2" t="s">
        <v>1381</v>
      </c>
      <c r="X202" s="2"/>
      <c r="Y202" s="11"/>
      <c r="Z202" s="131" t="s">
        <v>429</v>
      </c>
      <c r="AA202" s="65" t="s">
        <v>1420</v>
      </c>
      <c r="AB202" s="140" t="str">
        <f t="shared" si="42"/>
        <v>L(58-60 cm)</v>
      </c>
      <c r="AC202" s="131" t="str">
        <f>IF(Z202="", "", IFERROR(VLOOKUP(Z202, colorList!A:B,2,FALSE),""))</f>
        <v>fekete/fehér</v>
      </c>
    </row>
    <row r="203" spans="1:29" ht="60" customHeight="1" x14ac:dyDescent="0.25">
      <c r="A203" s="25" t="s">
        <v>918</v>
      </c>
      <c r="B203" s="148" t="s">
        <v>1629</v>
      </c>
      <c r="C203" s="148" t="str">
        <f t="shared" si="34"/>
        <v>066320</v>
      </c>
      <c r="D203" s="4" t="str">
        <f t="shared" si="33"/>
        <v>S (52-56cm)</v>
      </c>
      <c r="E203" s="4" t="str">
        <f>IF(D203="", "", IFERROR(VLOOKUP(D203, sizeList!A:B,2,FALSE),""))</f>
        <v>S (52-56cm)</v>
      </c>
      <c r="F203" s="39" t="s">
        <v>1146</v>
      </c>
      <c r="G203" s="39" t="str">
        <f t="shared" si="35"/>
        <v>Casco Champ 3 Brush kobak</v>
      </c>
      <c r="H203" s="59" t="s">
        <v>1197</v>
      </c>
      <c r="I203" s="59" t="str">
        <f t="shared" si="36"/>
        <v>CHAMP-3 Brush black (lateral shinny)</v>
      </c>
      <c r="J203" s="3" t="s">
        <v>1256</v>
      </c>
      <c r="K203" s="3" t="str">
        <f t="shared" si="37"/>
        <v>Casco</v>
      </c>
      <c r="L203" s="65" t="s">
        <v>867</v>
      </c>
      <c r="M203" s="65" t="str">
        <f t="shared" si="38"/>
        <v>Lovasfelszerelés</v>
      </c>
      <c r="N203" s="65" t="s">
        <v>1305</v>
      </c>
      <c r="O203" s="65" t="str">
        <f t="shared" si="39"/>
        <v>Védőfelszerelés</v>
      </c>
      <c r="P203" s="65" t="s">
        <v>1306</v>
      </c>
      <c r="Q203" s="65" t="str">
        <f t="shared" si="40"/>
        <v>Kobak</v>
      </c>
      <c r="R203" s="69" t="s">
        <v>1307</v>
      </c>
      <c r="S203" s="69" t="str">
        <f t="shared" si="41"/>
        <v>Felnőtt kobak</v>
      </c>
      <c r="T203" s="32"/>
      <c r="U203" s="87">
        <v>4031381003744</v>
      </c>
      <c r="V203" s="117">
        <v>310</v>
      </c>
      <c r="W203" s="2" t="s">
        <v>1381</v>
      </c>
      <c r="X203" s="2"/>
      <c r="Y203" s="11"/>
      <c r="Z203" s="131" t="s">
        <v>110</v>
      </c>
      <c r="AA203" s="65" t="s">
        <v>1419</v>
      </c>
      <c r="AB203" s="140" t="str">
        <f t="shared" si="42"/>
        <v>S (52-56cm)</v>
      </c>
      <c r="AC203" s="131" t="str">
        <f>IF(Z203="", "", IFERROR(VLOOKUP(Z203, colorList!A:B,2,FALSE),""))</f>
        <v>fekete</v>
      </c>
    </row>
    <row r="204" spans="1:29" ht="60" customHeight="1" x14ac:dyDescent="0.25">
      <c r="A204" s="25" t="s">
        <v>919</v>
      </c>
      <c r="B204" s="148" t="s">
        <v>1629</v>
      </c>
      <c r="C204" s="148" t="str">
        <f t="shared" si="34"/>
        <v>066320</v>
      </c>
      <c r="D204" s="4" t="str">
        <f t="shared" si="33"/>
        <v>M(56-58 cm)</v>
      </c>
      <c r="E204" s="4" t="str">
        <f>IF(D204="", "", IFERROR(VLOOKUP(D204, sizeList!A:B,2,FALSE),""))</f>
        <v>M(56-58 cm)</v>
      </c>
      <c r="F204" s="39" t="s">
        <v>1146</v>
      </c>
      <c r="G204" s="39" t="str">
        <f t="shared" si="35"/>
        <v>Casco Champ 3 Brush kobak</v>
      </c>
      <c r="H204" s="59" t="s">
        <v>1197</v>
      </c>
      <c r="I204" s="59" t="str">
        <f t="shared" si="36"/>
        <v>CHAMP-3 Brush black (lateral shinny)</v>
      </c>
      <c r="J204" s="3" t="s">
        <v>1256</v>
      </c>
      <c r="K204" s="3" t="str">
        <f t="shared" si="37"/>
        <v>Casco</v>
      </c>
      <c r="L204" s="65" t="s">
        <v>867</v>
      </c>
      <c r="M204" s="65" t="str">
        <f t="shared" si="38"/>
        <v>Lovasfelszerelés</v>
      </c>
      <c r="N204" s="65" t="s">
        <v>1305</v>
      </c>
      <c r="O204" s="65" t="str">
        <f t="shared" si="39"/>
        <v>Védőfelszerelés</v>
      </c>
      <c r="P204" s="65" t="s">
        <v>1306</v>
      </c>
      <c r="Q204" s="65" t="str">
        <f t="shared" si="40"/>
        <v>Kobak</v>
      </c>
      <c r="R204" s="69" t="s">
        <v>1307</v>
      </c>
      <c r="S204" s="69" t="str">
        <f t="shared" si="41"/>
        <v>Felnőtt kobak</v>
      </c>
      <c r="T204" s="32"/>
      <c r="U204" s="193">
        <v>4031381003737</v>
      </c>
      <c r="V204" s="117">
        <v>310</v>
      </c>
      <c r="W204" s="2" t="s">
        <v>1381</v>
      </c>
      <c r="X204" s="2"/>
      <c r="Y204" s="11"/>
      <c r="Z204" s="131" t="s">
        <v>110</v>
      </c>
      <c r="AA204" s="65" t="s">
        <v>1425</v>
      </c>
      <c r="AB204" s="140" t="str">
        <f t="shared" si="42"/>
        <v>M(56-58 cm)</v>
      </c>
      <c r="AC204" s="131" t="str">
        <f>IF(Z204="", "", IFERROR(VLOOKUP(Z204, colorList!A:B,2,FALSE),""))</f>
        <v>fekete</v>
      </c>
    </row>
    <row r="205" spans="1:29" ht="60" customHeight="1" x14ac:dyDescent="0.25">
      <c r="A205" s="25" t="s">
        <v>920</v>
      </c>
      <c r="B205" s="148" t="s">
        <v>1629</v>
      </c>
      <c r="C205" s="148" t="str">
        <f t="shared" si="34"/>
        <v>066320</v>
      </c>
      <c r="D205" s="4" t="str">
        <f t="shared" si="33"/>
        <v>L(58-62 cm)</v>
      </c>
      <c r="E205" s="4" t="str">
        <f>IF(D205="", "", IFERROR(VLOOKUP(D205, sizeList!A:B,2,FALSE),""))</f>
        <v>L(58-62 cm)</v>
      </c>
      <c r="F205" s="39" t="s">
        <v>1146</v>
      </c>
      <c r="G205" s="39" t="str">
        <f t="shared" si="35"/>
        <v>Casco Champ 3 Brush kobak</v>
      </c>
      <c r="H205" s="59" t="s">
        <v>1197</v>
      </c>
      <c r="I205" s="59" t="str">
        <f t="shared" si="36"/>
        <v>CHAMP-3 Brush black (lateral shinny)</v>
      </c>
      <c r="J205" s="3" t="s">
        <v>1256</v>
      </c>
      <c r="K205" s="3" t="str">
        <f t="shared" si="37"/>
        <v>Casco</v>
      </c>
      <c r="L205" s="65" t="s">
        <v>867</v>
      </c>
      <c r="M205" s="65" t="str">
        <f t="shared" si="38"/>
        <v>Lovasfelszerelés</v>
      </c>
      <c r="N205" s="65" t="s">
        <v>1305</v>
      </c>
      <c r="O205" s="65" t="str">
        <f t="shared" si="39"/>
        <v>Védőfelszerelés</v>
      </c>
      <c r="P205" s="65" t="s">
        <v>1306</v>
      </c>
      <c r="Q205" s="65" t="str">
        <f t="shared" si="40"/>
        <v>Kobak</v>
      </c>
      <c r="R205" s="69" t="s">
        <v>1307</v>
      </c>
      <c r="S205" s="69" t="str">
        <f t="shared" si="41"/>
        <v>Felnőtt kobak</v>
      </c>
      <c r="T205" s="32"/>
      <c r="U205" s="87">
        <v>4031381003720</v>
      </c>
      <c r="V205" s="117">
        <v>310</v>
      </c>
      <c r="W205" s="2" t="s">
        <v>1381</v>
      </c>
      <c r="X205" s="2"/>
      <c r="Y205" s="11"/>
      <c r="Z205" s="131" t="s">
        <v>110</v>
      </c>
      <c r="AA205" s="65" t="s">
        <v>1421</v>
      </c>
      <c r="AB205" s="140" t="str">
        <f t="shared" si="42"/>
        <v>L(58-62 cm)</v>
      </c>
      <c r="AC205" s="131" t="str">
        <f>IF(Z205="", "", IFERROR(VLOOKUP(Z205, colorList!A:B,2,FALSE),""))</f>
        <v>fekete</v>
      </c>
    </row>
    <row r="206" spans="1:29" ht="60" customHeight="1" x14ac:dyDescent="0.25">
      <c r="A206" s="23" t="s">
        <v>897</v>
      </c>
      <c r="B206" s="147" t="s">
        <v>1657</v>
      </c>
      <c r="C206" s="147" t="str">
        <f t="shared" si="34"/>
        <v>066312</v>
      </c>
      <c r="D206" s="4" t="str">
        <f t="shared" si="33"/>
        <v>S (52-56cm)</v>
      </c>
      <c r="E206" s="4" t="str">
        <f>IF(D206="", "", IFERROR(VLOOKUP(D206, sizeList!A:B,2,FALSE),""))</f>
        <v>S (52-56cm)</v>
      </c>
      <c r="F206" s="39" t="s">
        <v>1145</v>
      </c>
      <c r="G206" s="39" t="str">
        <f t="shared" si="35"/>
        <v>Casco Champ 3 kobak</v>
      </c>
      <c r="H206" s="56" t="s">
        <v>1190</v>
      </c>
      <c r="I206" s="56" t="str">
        <f t="shared" si="36"/>
        <v>Champ-3 black</v>
      </c>
      <c r="J206" s="3" t="s">
        <v>1256</v>
      </c>
      <c r="K206" s="3" t="str">
        <f t="shared" si="37"/>
        <v>Casco</v>
      </c>
      <c r="L206" s="65" t="s">
        <v>867</v>
      </c>
      <c r="M206" s="65" t="str">
        <f t="shared" si="38"/>
        <v>Lovasfelszerelés</v>
      </c>
      <c r="N206" s="65" t="s">
        <v>1305</v>
      </c>
      <c r="O206" s="65" t="str">
        <f t="shared" si="39"/>
        <v>Védőfelszerelés</v>
      </c>
      <c r="P206" s="65" t="s">
        <v>1306</v>
      </c>
      <c r="Q206" s="65" t="str">
        <f t="shared" si="40"/>
        <v>Kobak</v>
      </c>
      <c r="R206" s="69" t="s">
        <v>1307</v>
      </c>
      <c r="S206" s="69" t="str">
        <f t="shared" si="41"/>
        <v>Felnőtt kobak</v>
      </c>
      <c r="T206" s="32"/>
      <c r="U206" s="87">
        <v>4031381405937</v>
      </c>
      <c r="V206" s="114">
        <v>260</v>
      </c>
      <c r="W206" s="2" t="s">
        <v>1381</v>
      </c>
      <c r="X206" s="2"/>
      <c r="Y206" s="11"/>
      <c r="Z206" s="131" t="s">
        <v>110</v>
      </c>
      <c r="AA206" s="65" t="s">
        <v>1419</v>
      </c>
      <c r="AB206" s="140" t="str">
        <f t="shared" si="42"/>
        <v>S (52-56cm)</v>
      </c>
      <c r="AC206" s="131" t="str">
        <f>IF(Z206="", "", IFERROR(VLOOKUP(Z206, colorList!A:B,2,FALSE),""))</f>
        <v>fekete</v>
      </c>
    </row>
    <row r="207" spans="1:29" ht="60" customHeight="1" x14ac:dyDescent="0.25">
      <c r="A207" s="23" t="s">
        <v>898</v>
      </c>
      <c r="B207" s="147" t="s">
        <v>1657</v>
      </c>
      <c r="C207" s="147" t="str">
        <f t="shared" si="34"/>
        <v>066312</v>
      </c>
      <c r="D207" s="4" t="str">
        <f t="shared" si="33"/>
        <v>M(56-58 cm)</v>
      </c>
      <c r="E207" s="4" t="str">
        <f>IF(D207="", "", IFERROR(VLOOKUP(D207, sizeList!A:B,2,FALSE),""))</f>
        <v>M(56-58 cm)</v>
      </c>
      <c r="F207" s="39" t="s">
        <v>1145</v>
      </c>
      <c r="G207" s="39" t="str">
        <f t="shared" si="35"/>
        <v>Casco Champ 3 kobak</v>
      </c>
      <c r="H207" s="56" t="s">
        <v>1190</v>
      </c>
      <c r="I207" s="56" t="str">
        <f t="shared" si="36"/>
        <v>Champ-3 black</v>
      </c>
      <c r="J207" s="3" t="s">
        <v>1256</v>
      </c>
      <c r="K207" s="3" t="str">
        <f t="shared" si="37"/>
        <v>Casco</v>
      </c>
      <c r="L207" s="65" t="s">
        <v>867</v>
      </c>
      <c r="M207" s="65" t="str">
        <f t="shared" si="38"/>
        <v>Lovasfelszerelés</v>
      </c>
      <c r="N207" s="65" t="s">
        <v>1305</v>
      </c>
      <c r="O207" s="65" t="str">
        <f t="shared" si="39"/>
        <v>Védőfelszerelés</v>
      </c>
      <c r="P207" s="65" t="s">
        <v>1306</v>
      </c>
      <c r="Q207" s="65" t="str">
        <f t="shared" si="40"/>
        <v>Kobak</v>
      </c>
      <c r="R207" s="69" t="s">
        <v>1307</v>
      </c>
      <c r="S207" s="69" t="str">
        <f t="shared" si="41"/>
        <v>Felnőtt kobak</v>
      </c>
      <c r="T207" s="32"/>
      <c r="U207" s="87">
        <v>4031381405944</v>
      </c>
      <c r="V207" s="114">
        <v>260</v>
      </c>
      <c r="W207" s="2" t="s">
        <v>1381</v>
      </c>
      <c r="X207" s="2"/>
      <c r="Y207" s="11"/>
      <c r="Z207" s="131" t="s">
        <v>110</v>
      </c>
      <c r="AA207" s="65" t="s">
        <v>1425</v>
      </c>
      <c r="AB207" s="140" t="str">
        <f t="shared" si="42"/>
        <v>M(56-58 cm)</v>
      </c>
      <c r="AC207" s="131" t="str">
        <f>IF(Z207="", "", IFERROR(VLOOKUP(Z207, colorList!A:B,2,FALSE),""))</f>
        <v>fekete</v>
      </c>
    </row>
    <row r="208" spans="1:29" ht="60" customHeight="1" x14ac:dyDescent="0.25">
      <c r="A208" s="23" t="s">
        <v>899</v>
      </c>
      <c r="B208" s="147" t="s">
        <v>1657</v>
      </c>
      <c r="C208" s="147" t="str">
        <f t="shared" si="34"/>
        <v>066312</v>
      </c>
      <c r="D208" s="4" t="str">
        <f t="shared" si="33"/>
        <v>L(58-62 cm)</v>
      </c>
      <c r="E208" s="4" t="str">
        <f>IF(D208="", "", IFERROR(VLOOKUP(D208, sizeList!A:B,2,FALSE),""))</f>
        <v>L(58-62 cm)</v>
      </c>
      <c r="F208" s="39" t="s">
        <v>1145</v>
      </c>
      <c r="G208" s="39" t="str">
        <f t="shared" si="35"/>
        <v>Casco Champ 3 kobak</v>
      </c>
      <c r="H208" s="56" t="s">
        <v>1190</v>
      </c>
      <c r="I208" s="56" t="str">
        <f t="shared" si="36"/>
        <v>Champ-3 black</v>
      </c>
      <c r="J208" s="3" t="s">
        <v>1256</v>
      </c>
      <c r="K208" s="3" t="str">
        <f t="shared" si="37"/>
        <v>Casco</v>
      </c>
      <c r="L208" s="65" t="s">
        <v>867</v>
      </c>
      <c r="M208" s="65" t="str">
        <f t="shared" si="38"/>
        <v>Lovasfelszerelés</v>
      </c>
      <c r="N208" s="65" t="s">
        <v>1305</v>
      </c>
      <c r="O208" s="65" t="str">
        <f t="shared" si="39"/>
        <v>Védőfelszerelés</v>
      </c>
      <c r="P208" s="65" t="s">
        <v>1306</v>
      </c>
      <c r="Q208" s="65" t="str">
        <f t="shared" si="40"/>
        <v>Kobak</v>
      </c>
      <c r="R208" s="69" t="s">
        <v>1307</v>
      </c>
      <c r="S208" s="69" t="str">
        <f t="shared" si="41"/>
        <v>Felnőtt kobak</v>
      </c>
      <c r="T208" s="32"/>
      <c r="U208" s="87">
        <v>4031381405951</v>
      </c>
      <c r="V208" s="114">
        <v>260</v>
      </c>
      <c r="W208" s="2" t="s">
        <v>1381</v>
      </c>
      <c r="X208" s="2"/>
      <c r="Y208" s="11"/>
      <c r="Z208" s="131" t="s">
        <v>110</v>
      </c>
      <c r="AA208" s="65" t="s">
        <v>1421</v>
      </c>
      <c r="AB208" s="140" t="str">
        <f t="shared" si="42"/>
        <v>L(58-62 cm)</v>
      </c>
      <c r="AC208" s="131" t="str">
        <f>IF(Z208="", "", IFERROR(VLOOKUP(Z208, colorList!A:B,2,FALSE),""))</f>
        <v>fekete</v>
      </c>
    </row>
    <row r="209" spans="1:29" ht="60" customHeight="1" x14ac:dyDescent="0.25">
      <c r="A209" s="23" t="s">
        <v>900</v>
      </c>
      <c r="B209" s="147" t="s">
        <v>1657</v>
      </c>
      <c r="C209" s="147" t="str">
        <f t="shared" si="34"/>
        <v>066310</v>
      </c>
      <c r="D209" s="4" t="str">
        <f t="shared" si="33"/>
        <v>S (52-56cm)</v>
      </c>
      <c r="E209" s="4" t="str">
        <f>IF(D209="", "", IFERROR(VLOOKUP(D209, sizeList!A:B,2,FALSE),""))</f>
        <v>S (52-56cm)</v>
      </c>
      <c r="F209" s="39" t="s">
        <v>1145</v>
      </c>
      <c r="G209" s="39" t="str">
        <f t="shared" si="35"/>
        <v>Casco Champ 3 kobak</v>
      </c>
      <c r="H209" s="56" t="s">
        <v>1191</v>
      </c>
      <c r="I209" s="56" t="str">
        <f t="shared" si="36"/>
        <v>Champ-3 stratusgrey matt</v>
      </c>
      <c r="J209" s="3" t="s">
        <v>1256</v>
      </c>
      <c r="K209" s="3" t="str">
        <f t="shared" si="37"/>
        <v>Casco</v>
      </c>
      <c r="L209" s="65" t="s">
        <v>867</v>
      </c>
      <c r="M209" s="65" t="str">
        <f t="shared" si="38"/>
        <v>Lovasfelszerelés</v>
      </c>
      <c r="N209" s="65" t="s">
        <v>1305</v>
      </c>
      <c r="O209" s="65" t="str">
        <f t="shared" si="39"/>
        <v>Védőfelszerelés</v>
      </c>
      <c r="P209" s="65" t="s">
        <v>1306</v>
      </c>
      <c r="Q209" s="65" t="str">
        <f t="shared" si="40"/>
        <v>Kobak</v>
      </c>
      <c r="R209" s="69" t="s">
        <v>1307</v>
      </c>
      <c r="S209" s="69" t="str">
        <f t="shared" si="41"/>
        <v>Felnőtt kobak</v>
      </c>
      <c r="T209" s="32"/>
      <c r="U209" s="87" t="s">
        <v>1319</v>
      </c>
      <c r="V209" s="114">
        <v>260</v>
      </c>
      <c r="W209" s="2" t="s">
        <v>1381</v>
      </c>
      <c r="X209" s="2"/>
      <c r="Y209" s="11"/>
      <c r="Z209" s="131" t="s">
        <v>1389</v>
      </c>
      <c r="AA209" s="65" t="s">
        <v>1419</v>
      </c>
      <c r="AB209" s="140" t="str">
        <f t="shared" si="42"/>
        <v>S (52-56cm)</v>
      </c>
      <c r="AC209" s="131" t="str">
        <f>IF(Z209="", "", IFERROR(VLOOKUP(Z209, colorList!A:B,2,FALSE),""))</f>
        <v>matt szürke</v>
      </c>
    </row>
    <row r="210" spans="1:29" ht="60" customHeight="1" x14ac:dyDescent="0.25">
      <c r="A210" s="23" t="s">
        <v>901</v>
      </c>
      <c r="B210" s="147" t="s">
        <v>1657</v>
      </c>
      <c r="C210" s="147" t="str">
        <f t="shared" si="34"/>
        <v>066310</v>
      </c>
      <c r="D210" s="4" t="str">
        <f t="shared" si="33"/>
        <v>M(56-58 cm)</v>
      </c>
      <c r="E210" s="4" t="str">
        <f>IF(D210="", "", IFERROR(VLOOKUP(D210, sizeList!A:B,2,FALSE),""))</f>
        <v>M(56-58 cm)</v>
      </c>
      <c r="F210" s="39" t="s">
        <v>1145</v>
      </c>
      <c r="G210" s="39" t="str">
        <f t="shared" si="35"/>
        <v>Casco Champ 3 kobak</v>
      </c>
      <c r="H210" s="56" t="s">
        <v>1191</v>
      </c>
      <c r="I210" s="56" t="str">
        <f t="shared" si="36"/>
        <v>Champ-3 stratusgrey matt</v>
      </c>
      <c r="J210" s="3" t="s">
        <v>1256</v>
      </c>
      <c r="K210" s="3" t="str">
        <f t="shared" si="37"/>
        <v>Casco</v>
      </c>
      <c r="L210" s="65" t="s">
        <v>867</v>
      </c>
      <c r="M210" s="65" t="str">
        <f t="shared" si="38"/>
        <v>Lovasfelszerelés</v>
      </c>
      <c r="N210" s="65" t="s">
        <v>1305</v>
      </c>
      <c r="O210" s="65" t="str">
        <f t="shared" si="39"/>
        <v>Védőfelszerelés</v>
      </c>
      <c r="P210" s="65" t="s">
        <v>1306</v>
      </c>
      <c r="Q210" s="65" t="str">
        <f t="shared" si="40"/>
        <v>Kobak</v>
      </c>
      <c r="R210" s="69" t="s">
        <v>1307</v>
      </c>
      <c r="S210" s="69" t="str">
        <f t="shared" si="41"/>
        <v>Felnőtt kobak</v>
      </c>
      <c r="T210" s="32"/>
      <c r="U210" s="87" t="s">
        <v>1320</v>
      </c>
      <c r="V210" s="114">
        <v>260</v>
      </c>
      <c r="W210" s="2" t="s">
        <v>1381</v>
      </c>
      <c r="X210" s="2"/>
      <c r="Y210" s="11"/>
      <c r="Z210" s="131" t="s">
        <v>1389</v>
      </c>
      <c r="AA210" s="65" t="s">
        <v>1425</v>
      </c>
      <c r="AB210" s="140" t="str">
        <f t="shared" si="42"/>
        <v>M(56-58 cm)</v>
      </c>
      <c r="AC210" s="131" t="str">
        <f>IF(Z210="", "", IFERROR(VLOOKUP(Z210, colorList!A:B,2,FALSE),""))</f>
        <v>matt szürke</v>
      </c>
    </row>
    <row r="211" spans="1:29" ht="60" customHeight="1" x14ac:dyDescent="0.25">
      <c r="A211" s="23" t="s">
        <v>902</v>
      </c>
      <c r="B211" s="147" t="s">
        <v>1657</v>
      </c>
      <c r="C211" s="147" t="str">
        <f t="shared" si="34"/>
        <v>066310</v>
      </c>
      <c r="D211" s="4" t="str">
        <f t="shared" si="33"/>
        <v>L(58-62 cm)</v>
      </c>
      <c r="E211" s="4" t="str">
        <f>IF(D211="", "", IFERROR(VLOOKUP(D211, sizeList!A:B,2,FALSE),""))</f>
        <v>L(58-62 cm)</v>
      </c>
      <c r="F211" s="39" t="s">
        <v>1145</v>
      </c>
      <c r="G211" s="39" t="str">
        <f t="shared" si="35"/>
        <v>Casco Champ 3 kobak</v>
      </c>
      <c r="H211" s="56" t="s">
        <v>1191</v>
      </c>
      <c r="I211" s="56" t="str">
        <f t="shared" si="36"/>
        <v>Champ-3 stratusgrey matt</v>
      </c>
      <c r="J211" s="3" t="s">
        <v>1256</v>
      </c>
      <c r="K211" s="3" t="str">
        <f t="shared" si="37"/>
        <v>Casco</v>
      </c>
      <c r="L211" s="65" t="s">
        <v>867</v>
      </c>
      <c r="M211" s="65" t="str">
        <f t="shared" si="38"/>
        <v>Lovasfelszerelés</v>
      </c>
      <c r="N211" s="65" t="s">
        <v>1305</v>
      </c>
      <c r="O211" s="65" t="str">
        <f t="shared" si="39"/>
        <v>Védőfelszerelés</v>
      </c>
      <c r="P211" s="65" t="s">
        <v>1306</v>
      </c>
      <c r="Q211" s="65" t="str">
        <f t="shared" si="40"/>
        <v>Kobak</v>
      </c>
      <c r="R211" s="69" t="s">
        <v>1307</v>
      </c>
      <c r="S211" s="69" t="str">
        <f t="shared" si="41"/>
        <v>Felnőtt kobak</v>
      </c>
      <c r="T211" s="32"/>
      <c r="U211" s="87" t="s">
        <v>1321</v>
      </c>
      <c r="V211" s="114">
        <v>260</v>
      </c>
      <c r="W211" s="2" t="s">
        <v>1381</v>
      </c>
      <c r="X211" s="2"/>
      <c r="Y211" s="11"/>
      <c r="Z211" s="131" t="s">
        <v>1389</v>
      </c>
      <c r="AA211" s="65" t="s">
        <v>1421</v>
      </c>
      <c r="AB211" s="140" t="str">
        <f t="shared" si="42"/>
        <v>L(58-62 cm)</v>
      </c>
      <c r="AC211" s="131" t="str">
        <f>IF(Z211="", "", IFERROR(VLOOKUP(Z211, colorList!A:B,2,FALSE),""))</f>
        <v>matt szürke</v>
      </c>
    </row>
    <row r="212" spans="1:29" ht="60" customHeight="1" thickBot="1" x14ac:dyDescent="0.3">
      <c r="A212" s="158" t="s">
        <v>903</v>
      </c>
      <c r="B212" s="147" t="s">
        <v>1657</v>
      </c>
      <c r="C212" s="147" t="str">
        <f t="shared" si="34"/>
        <v>066311</v>
      </c>
      <c r="D212" s="4" t="str">
        <f t="shared" ref="D212:D243" si="43">IF(ISBLANK(AA212),"",TRIM(AA212))</f>
        <v>S (52-56cm)</v>
      </c>
      <c r="E212" s="4" t="str">
        <f>IF(D212="", "", IFERROR(VLOOKUP(D212, sizeList!A:B,2,FALSE),""))</f>
        <v>S (52-56cm)</v>
      </c>
      <c r="F212" s="39" t="s">
        <v>1145</v>
      </c>
      <c r="G212" s="39" t="str">
        <f t="shared" si="35"/>
        <v>Casco Champ 3 kobak</v>
      </c>
      <c r="H212" s="56" t="s">
        <v>1192</v>
      </c>
      <c r="I212" s="56" t="str">
        <f t="shared" si="36"/>
        <v>Champ-3 gunmetal</v>
      </c>
      <c r="J212" s="3" t="s">
        <v>1256</v>
      </c>
      <c r="K212" s="3" t="str">
        <f t="shared" si="37"/>
        <v>Casco</v>
      </c>
      <c r="L212" s="65" t="s">
        <v>867</v>
      </c>
      <c r="M212" s="65" t="str">
        <f t="shared" si="38"/>
        <v>Lovasfelszerelés</v>
      </c>
      <c r="N212" s="65" t="s">
        <v>1305</v>
      </c>
      <c r="O212" s="65" t="str">
        <f t="shared" si="39"/>
        <v>Védőfelszerelés</v>
      </c>
      <c r="P212" s="65" t="s">
        <v>1306</v>
      </c>
      <c r="Q212" s="65" t="str">
        <f t="shared" si="40"/>
        <v>Kobak</v>
      </c>
      <c r="R212" s="184" t="s">
        <v>1307</v>
      </c>
      <c r="S212" s="184" t="str">
        <f t="shared" si="41"/>
        <v>Felnőtt kobak</v>
      </c>
      <c r="T212" s="36"/>
      <c r="U212" s="195">
        <v>4031381405906</v>
      </c>
      <c r="V212" s="114">
        <v>260</v>
      </c>
      <c r="W212" s="2" t="s">
        <v>1381</v>
      </c>
      <c r="X212" s="35"/>
      <c r="Y212" s="11"/>
      <c r="Z212" s="209" t="s">
        <v>1390</v>
      </c>
      <c r="AA212" s="212" t="s">
        <v>1419</v>
      </c>
      <c r="AB212" s="140" t="str">
        <f t="shared" si="42"/>
        <v>S (52-56cm)</v>
      </c>
      <c r="AC212" s="209" t="str">
        <f>IF(Z212="", "", IFERROR(VLOOKUP(Z212, colorList!A:B,2,FALSE),""))</f>
        <v>metálszürke</v>
      </c>
    </row>
    <row r="213" spans="1:29" ht="60" customHeight="1" x14ac:dyDescent="0.25">
      <c r="A213" s="22" t="s">
        <v>904</v>
      </c>
      <c r="B213" s="147" t="s">
        <v>1657</v>
      </c>
      <c r="C213" s="147" t="str">
        <f t="shared" si="34"/>
        <v>066311</v>
      </c>
      <c r="D213" s="4" t="str">
        <f t="shared" si="43"/>
        <v>M(56-58 cm)</v>
      </c>
      <c r="E213" s="4" t="str">
        <f>IF(D213="", "", IFERROR(VLOOKUP(D213, sizeList!A:B,2,FALSE),""))</f>
        <v>M(56-58 cm)</v>
      </c>
      <c r="F213" s="39" t="s">
        <v>1145</v>
      </c>
      <c r="G213" s="39" t="str">
        <f t="shared" si="35"/>
        <v>Casco Champ 3 kobak</v>
      </c>
      <c r="H213" s="56" t="s">
        <v>1192</v>
      </c>
      <c r="I213" s="56" t="str">
        <f t="shared" si="36"/>
        <v>Champ-3 gunmetal</v>
      </c>
      <c r="J213" s="3" t="s">
        <v>1256</v>
      </c>
      <c r="K213" s="3" t="str">
        <f t="shared" si="37"/>
        <v>Casco</v>
      </c>
      <c r="L213" s="181" t="s">
        <v>867</v>
      </c>
      <c r="M213" s="181" t="str">
        <f t="shared" si="38"/>
        <v>Lovasfelszerelés</v>
      </c>
      <c r="N213" s="181" t="s">
        <v>1305</v>
      </c>
      <c r="O213" s="181" t="str">
        <f t="shared" si="39"/>
        <v>Védőfelszerelés</v>
      </c>
      <c r="P213" s="181" t="s">
        <v>1306</v>
      </c>
      <c r="Q213" s="181" t="str">
        <f t="shared" si="40"/>
        <v>Kobak</v>
      </c>
      <c r="R213" s="181" t="s">
        <v>1307</v>
      </c>
      <c r="S213" s="181" t="str">
        <f t="shared" si="41"/>
        <v>Felnőtt kobak</v>
      </c>
      <c r="T213" s="32"/>
      <c r="U213" s="88">
        <v>4031381405913</v>
      </c>
      <c r="V213" s="114">
        <v>260</v>
      </c>
      <c r="W213" s="2" t="s">
        <v>1381</v>
      </c>
      <c r="X213" s="2"/>
      <c r="Y213" s="11"/>
      <c r="Z213" s="11" t="s">
        <v>1390</v>
      </c>
      <c r="AA213" s="65" t="s">
        <v>1425</v>
      </c>
      <c r="AB213" s="140" t="str">
        <f t="shared" si="42"/>
        <v>M(56-58 cm)</v>
      </c>
      <c r="AC213" s="11" t="str">
        <f>IF(Z213="", "", IFERROR(VLOOKUP(Z213, colorList!A:B,2,FALSE),""))</f>
        <v>metálszürke</v>
      </c>
    </row>
    <row r="214" spans="1:29" ht="60" customHeight="1" x14ac:dyDescent="0.25">
      <c r="A214" s="23" t="s">
        <v>905</v>
      </c>
      <c r="B214" s="147" t="s">
        <v>1657</v>
      </c>
      <c r="C214" s="147" t="str">
        <f t="shared" si="34"/>
        <v>066311</v>
      </c>
      <c r="D214" s="4" t="str">
        <f t="shared" si="43"/>
        <v>L(58-62 cm)</v>
      </c>
      <c r="E214" s="4" t="str">
        <f>IF(D214="", "", IFERROR(VLOOKUP(D214, sizeList!A:B,2,FALSE),""))</f>
        <v>L(58-62 cm)</v>
      </c>
      <c r="F214" s="39" t="s">
        <v>1145</v>
      </c>
      <c r="G214" s="39" t="str">
        <f t="shared" si="35"/>
        <v>Casco Champ 3 kobak</v>
      </c>
      <c r="H214" s="56" t="s">
        <v>1192</v>
      </c>
      <c r="I214" s="56" t="str">
        <f t="shared" si="36"/>
        <v>Champ-3 gunmetal</v>
      </c>
      <c r="J214" s="3" t="s">
        <v>1256</v>
      </c>
      <c r="K214" s="3" t="str">
        <f t="shared" si="37"/>
        <v>Casco</v>
      </c>
      <c r="L214" s="181" t="s">
        <v>867</v>
      </c>
      <c r="M214" s="181" t="str">
        <f t="shared" si="38"/>
        <v>Lovasfelszerelés</v>
      </c>
      <c r="N214" s="181" t="s">
        <v>1305</v>
      </c>
      <c r="O214" s="181" t="str">
        <f t="shared" si="39"/>
        <v>Védőfelszerelés</v>
      </c>
      <c r="P214" s="181" t="s">
        <v>1306</v>
      </c>
      <c r="Q214" s="181" t="str">
        <f t="shared" si="40"/>
        <v>Kobak</v>
      </c>
      <c r="R214" s="181" t="s">
        <v>1307</v>
      </c>
      <c r="S214" s="181" t="str">
        <f t="shared" si="41"/>
        <v>Felnőtt kobak</v>
      </c>
      <c r="T214" s="32"/>
      <c r="U214" s="88">
        <v>4031381405920</v>
      </c>
      <c r="V214" s="114">
        <v>260</v>
      </c>
      <c r="W214" s="2" t="s">
        <v>1381</v>
      </c>
      <c r="X214" s="2"/>
      <c r="Y214" s="11"/>
      <c r="Z214" s="11" t="s">
        <v>1390</v>
      </c>
      <c r="AA214" s="65" t="s">
        <v>1421</v>
      </c>
      <c r="AB214" s="140" t="str">
        <f t="shared" si="42"/>
        <v>L(58-62 cm)</v>
      </c>
      <c r="AC214" s="11" t="str">
        <f>IF(Z214="", "", IFERROR(VLOOKUP(Z214, colorList!A:B,2,FALSE),""))</f>
        <v>metálszürke</v>
      </c>
    </row>
    <row r="215" spans="1:29" ht="60" customHeight="1" x14ac:dyDescent="0.25">
      <c r="A215" s="23" t="s">
        <v>906</v>
      </c>
      <c r="B215" s="147" t="s">
        <v>1657</v>
      </c>
      <c r="C215" s="147" t="str">
        <f t="shared" si="34"/>
        <v>066314</v>
      </c>
      <c r="D215" s="4" t="str">
        <f t="shared" si="43"/>
        <v>S (52-56cm)</v>
      </c>
      <c r="E215" s="4" t="str">
        <f>IF(D215="", "", IFERROR(VLOOKUP(D215, sizeList!A:B,2,FALSE),""))</f>
        <v>S (52-56cm)</v>
      </c>
      <c r="F215" s="39" t="s">
        <v>1145</v>
      </c>
      <c r="G215" s="39" t="str">
        <f t="shared" si="35"/>
        <v>Casco Champ 3 kobak</v>
      </c>
      <c r="H215" s="56" t="s">
        <v>1193</v>
      </c>
      <c r="I215" s="56" t="str">
        <f t="shared" si="36"/>
        <v>Champ-3 blue-brown</v>
      </c>
      <c r="J215" s="3" t="s">
        <v>1256</v>
      </c>
      <c r="K215" s="3" t="str">
        <f t="shared" si="37"/>
        <v>Casco</v>
      </c>
      <c r="L215" s="181" t="s">
        <v>867</v>
      </c>
      <c r="M215" s="181" t="str">
        <f t="shared" si="38"/>
        <v>Lovasfelszerelés</v>
      </c>
      <c r="N215" s="181" t="s">
        <v>1305</v>
      </c>
      <c r="O215" s="181" t="str">
        <f t="shared" si="39"/>
        <v>Védőfelszerelés</v>
      </c>
      <c r="P215" s="181" t="s">
        <v>1306</v>
      </c>
      <c r="Q215" s="181" t="str">
        <f t="shared" si="40"/>
        <v>Kobak</v>
      </c>
      <c r="R215" s="181" t="s">
        <v>1307</v>
      </c>
      <c r="S215" s="181" t="str">
        <f t="shared" si="41"/>
        <v>Felnőtt kobak</v>
      </c>
      <c r="T215" s="32"/>
      <c r="U215" s="88">
        <v>4031381405968</v>
      </c>
      <c r="V215" s="114">
        <v>260</v>
      </c>
      <c r="W215" s="2" t="s">
        <v>1381</v>
      </c>
      <c r="X215" s="2"/>
      <c r="Y215" s="11"/>
      <c r="Z215" s="11" t="s">
        <v>1391</v>
      </c>
      <c r="AA215" s="65" t="s">
        <v>1419</v>
      </c>
      <c r="AB215" s="140" t="str">
        <f t="shared" si="42"/>
        <v>S (52-56cm)</v>
      </c>
      <c r="AC215" s="11" t="str">
        <f>IF(Z215="", "", IFERROR(VLOOKUP(Z215, colorList!A:B,2,FALSE),""))</f>
        <v>sötétkék/barna</v>
      </c>
    </row>
    <row r="216" spans="1:29" ht="60" customHeight="1" x14ac:dyDescent="0.25">
      <c r="A216" s="23" t="s">
        <v>907</v>
      </c>
      <c r="B216" s="147" t="s">
        <v>1657</v>
      </c>
      <c r="C216" s="147" t="str">
        <f t="shared" si="34"/>
        <v>066314</v>
      </c>
      <c r="D216" s="4" t="str">
        <f t="shared" si="43"/>
        <v>M(56-58 cm)</v>
      </c>
      <c r="E216" s="4" t="str">
        <f>IF(D216="", "", IFERROR(VLOOKUP(D216, sizeList!A:B,2,FALSE),""))</f>
        <v>M(56-58 cm)</v>
      </c>
      <c r="F216" s="39" t="s">
        <v>1145</v>
      </c>
      <c r="G216" s="39" t="str">
        <f t="shared" si="35"/>
        <v>Casco Champ 3 kobak</v>
      </c>
      <c r="H216" s="172" t="s">
        <v>1193</v>
      </c>
      <c r="I216" s="172" t="str">
        <f t="shared" si="36"/>
        <v>Champ-3 blue-brown</v>
      </c>
      <c r="J216" s="3" t="s">
        <v>1256</v>
      </c>
      <c r="K216" s="3" t="str">
        <f t="shared" si="37"/>
        <v>Casco</v>
      </c>
      <c r="L216" s="181" t="s">
        <v>867</v>
      </c>
      <c r="M216" s="181" t="str">
        <f t="shared" si="38"/>
        <v>Lovasfelszerelés</v>
      </c>
      <c r="N216" s="181" t="s">
        <v>1305</v>
      </c>
      <c r="O216" s="181" t="str">
        <f t="shared" si="39"/>
        <v>Védőfelszerelés</v>
      </c>
      <c r="P216" s="181" t="s">
        <v>1306</v>
      </c>
      <c r="Q216" s="181" t="str">
        <f t="shared" si="40"/>
        <v>Kobak</v>
      </c>
      <c r="R216" s="181" t="s">
        <v>1307</v>
      </c>
      <c r="S216" s="181" t="str">
        <f t="shared" si="41"/>
        <v>Felnőtt kobak</v>
      </c>
      <c r="T216" s="32"/>
      <c r="U216" s="87">
        <v>4031381405975</v>
      </c>
      <c r="V216" s="114">
        <v>260</v>
      </c>
      <c r="W216" s="2" t="s">
        <v>1381</v>
      </c>
      <c r="X216" s="2"/>
      <c r="Y216" s="11"/>
      <c r="Z216" s="127" t="s">
        <v>1391</v>
      </c>
      <c r="AA216" s="65" t="s">
        <v>1425</v>
      </c>
      <c r="AB216" s="140" t="str">
        <f t="shared" si="42"/>
        <v>M(56-58 cm)</v>
      </c>
      <c r="AC216" s="127" t="str">
        <f>IF(Z216="", "", IFERROR(VLOOKUP(Z216, colorList!A:B,2,FALSE),""))</f>
        <v>sötétkék/barna</v>
      </c>
    </row>
    <row r="217" spans="1:29" ht="60" customHeight="1" x14ac:dyDescent="0.25">
      <c r="A217" s="23" t="s">
        <v>908</v>
      </c>
      <c r="B217" s="147" t="s">
        <v>1657</v>
      </c>
      <c r="C217" s="147" t="str">
        <f t="shared" si="34"/>
        <v>066314</v>
      </c>
      <c r="D217" s="4" t="str">
        <f t="shared" si="43"/>
        <v>L(58-62 cm)</v>
      </c>
      <c r="E217" s="4" t="str">
        <f>IF(D217="", "", IFERROR(VLOOKUP(D217, sizeList!A:B,2,FALSE),""))</f>
        <v>L(58-62 cm)</v>
      </c>
      <c r="F217" s="39" t="s">
        <v>1145</v>
      </c>
      <c r="G217" s="39" t="str">
        <f t="shared" si="35"/>
        <v>Casco Champ 3 kobak</v>
      </c>
      <c r="H217" s="172" t="s">
        <v>1193</v>
      </c>
      <c r="I217" s="172" t="str">
        <f t="shared" si="36"/>
        <v>Champ-3 blue-brown</v>
      </c>
      <c r="J217" s="3" t="s">
        <v>1256</v>
      </c>
      <c r="K217" s="3" t="str">
        <f t="shared" si="37"/>
        <v>Casco</v>
      </c>
      <c r="L217" s="181" t="s">
        <v>867</v>
      </c>
      <c r="M217" s="181" t="str">
        <f t="shared" si="38"/>
        <v>Lovasfelszerelés</v>
      </c>
      <c r="N217" s="181" t="s">
        <v>1305</v>
      </c>
      <c r="O217" s="181" t="str">
        <f t="shared" si="39"/>
        <v>Védőfelszerelés</v>
      </c>
      <c r="P217" s="181" t="s">
        <v>1306</v>
      </c>
      <c r="Q217" s="181" t="str">
        <f t="shared" si="40"/>
        <v>Kobak</v>
      </c>
      <c r="R217" s="181" t="s">
        <v>1307</v>
      </c>
      <c r="S217" s="181" t="str">
        <f t="shared" si="41"/>
        <v>Felnőtt kobak</v>
      </c>
      <c r="T217" s="32"/>
      <c r="U217" s="87">
        <v>4031381405982</v>
      </c>
      <c r="V217" s="114">
        <v>260</v>
      </c>
      <c r="W217" s="2" t="s">
        <v>1381</v>
      </c>
      <c r="X217" s="2"/>
      <c r="Y217" s="11"/>
      <c r="Z217" s="127" t="s">
        <v>1391</v>
      </c>
      <c r="AA217" s="65" t="s">
        <v>1421</v>
      </c>
      <c r="AB217" s="140" t="str">
        <f t="shared" si="42"/>
        <v>L(58-62 cm)</v>
      </c>
      <c r="AC217" s="127" t="str">
        <f>IF(Z217="", "", IFERROR(VLOOKUP(Z217, colorList!A:B,2,FALSE),""))</f>
        <v>sötétkék/barna</v>
      </c>
    </row>
    <row r="218" spans="1:29" ht="60" customHeight="1" x14ac:dyDescent="0.25">
      <c r="A218" s="23" t="s">
        <v>909</v>
      </c>
      <c r="B218" s="147" t="s">
        <v>1657</v>
      </c>
      <c r="C218" s="147" t="str">
        <f t="shared" si="34"/>
        <v>066317</v>
      </c>
      <c r="D218" s="4" t="str">
        <f t="shared" si="43"/>
        <v>S (52-56cm)</v>
      </c>
      <c r="E218" s="4" t="str">
        <f>IF(D218="", "", IFERROR(VLOOKUP(D218, sizeList!A:B,2,FALSE),""))</f>
        <v>S (52-56cm)</v>
      </c>
      <c r="F218" s="39" t="s">
        <v>1145</v>
      </c>
      <c r="G218" s="39" t="str">
        <f t="shared" si="35"/>
        <v>Casco Champ 3 kobak</v>
      </c>
      <c r="H218" s="172" t="s">
        <v>1194</v>
      </c>
      <c r="I218" s="172" t="str">
        <f t="shared" si="36"/>
        <v>Champ-3 titan structure</v>
      </c>
      <c r="J218" s="3" t="s">
        <v>1256</v>
      </c>
      <c r="K218" s="3" t="str">
        <f t="shared" si="37"/>
        <v>Casco</v>
      </c>
      <c r="L218" s="181" t="s">
        <v>867</v>
      </c>
      <c r="M218" s="181" t="str">
        <f t="shared" si="38"/>
        <v>Lovasfelszerelés</v>
      </c>
      <c r="N218" s="181" t="s">
        <v>1305</v>
      </c>
      <c r="O218" s="181" t="str">
        <f t="shared" si="39"/>
        <v>Védőfelszerelés</v>
      </c>
      <c r="P218" s="181" t="s">
        <v>1306</v>
      </c>
      <c r="Q218" s="181" t="str">
        <f t="shared" si="40"/>
        <v>Kobak</v>
      </c>
      <c r="R218" s="181" t="s">
        <v>1307</v>
      </c>
      <c r="S218" s="181" t="str">
        <f t="shared" si="41"/>
        <v>Felnőtt kobak</v>
      </c>
      <c r="T218" s="32"/>
      <c r="U218" s="91">
        <v>4031381002976</v>
      </c>
      <c r="V218" s="114">
        <v>260</v>
      </c>
      <c r="W218" s="2" t="s">
        <v>1381</v>
      </c>
      <c r="X218" s="2"/>
      <c r="Y218" s="11"/>
      <c r="Z218" s="127" t="s">
        <v>1392</v>
      </c>
      <c r="AA218" s="65" t="s">
        <v>1419</v>
      </c>
      <c r="AB218" s="140" t="str">
        <f t="shared" si="42"/>
        <v>S (52-56cm)</v>
      </c>
      <c r="AC218" s="127" t="str">
        <f>IF(Z218="", "", IFERROR(VLOOKUP(Z218, colorList!A:B,2,FALSE),""))</f>
        <v>titán</v>
      </c>
    </row>
    <row r="219" spans="1:29" ht="60" customHeight="1" x14ac:dyDescent="0.25">
      <c r="A219" s="23" t="s">
        <v>910</v>
      </c>
      <c r="B219" s="147" t="s">
        <v>1657</v>
      </c>
      <c r="C219" s="147" t="str">
        <f t="shared" si="34"/>
        <v>066317</v>
      </c>
      <c r="D219" s="4" t="str">
        <f t="shared" si="43"/>
        <v>M(56-58 cm)</v>
      </c>
      <c r="E219" s="4" t="str">
        <f>IF(D219="", "", IFERROR(VLOOKUP(D219, sizeList!A:B,2,FALSE),""))</f>
        <v>M(56-58 cm)</v>
      </c>
      <c r="F219" s="39" t="s">
        <v>1145</v>
      </c>
      <c r="G219" s="39" t="str">
        <f t="shared" si="35"/>
        <v>Casco Champ 3 kobak</v>
      </c>
      <c r="H219" s="172" t="s">
        <v>1194</v>
      </c>
      <c r="I219" s="172" t="str">
        <f t="shared" si="36"/>
        <v>Champ-3 titan structure</v>
      </c>
      <c r="J219" s="3" t="s">
        <v>1256</v>
      </c>
      <c r="K219" s="3" t="str">
        <f t="shared" si="37"/>
        <v>Casco</v>
      </c>
      <c r="L219" s="181" t="s">
        <v>867</v>
      </c>
      <c r="M219" s="181" t="str">
        <f t="shared" si="38"/>
        <v>Lovasfelszerelés</v>
      </c>
      <c r="N219" s="181" t="s">
        <v>1305</v>
      </c>
      <c r="O219" s="181" t="str">
        <f t="shared" si="39"/>
        <v>Védőfelszerelés</v>
      </c>
      <c r="P219" s="181" t="s">
        <v>1306</v>
      </c>
      <c r="Q219" s="181" t="str">
        <f t="shared" si="40"/>
        <v>Kobak</v>
      </c>
      <c r="R219" s="181" t="s">
        <v>1307</v>
      </c>
      <c r="S219" s="181" t="str">
        <f t="shared" si="41"/>
        <v>Felnőtt kobak</v>
      </c>
      <c r="T219" s="32"/>
      <c r="U219" s="87">
        <v>4031381002969</v>
      </c>
      <c r="V219" s="114">
        <v>260</v>
      </c>
      <c r="W219" s="2" t="s">
        <v>1381</v>
      </c>
      <c r="X219" s="2"/>
      <c r="Y219" s="11"/>
      <c r="Z219" s="127" t="s">
        <v>1392</v>
      </c>
      <c r="AA219" s="65" t="s">
        <v>1425</v>
      </c>
      <c r="AB219" s="140" t="str">
        <f t="shared" si="42"/>
        <v>M(56-58 cm)</v>
      </c>
      <c r="AC219" s="127" t="str">
        <f>IF(Z219="", "", IFERROR(VLOOKUP(Z219, colorList!A:B,2,FALSE),""))</f>
        <v>titán</v>
      </c>
    </row>
    <row r="220" spans="1:29" ht="60" customHeight="1" x14ac:dyDescent="0.25">
      <c r="A220" s="23" t="s">
        <v>911</v>
      </c>
      <c r="B220" s="147" t="s">
        <v>1657</v>
      </c>
      <c r="C220" s="147" t="str">
        <f t="shared" si="34"/>
        <v>066317</v>
      </c>
      <c r="D220" s="4" t="str">
        <f t="shared" si="43"/>
        <v>L(58-62 cm)</v>
      </c>
      <c r="E220" s="4" t="str">
        <f>IF(D220="", "", IFERROR(VLOOKUP(D220, sizeList!A:B,2,FALSE),""))</f>
        <v>L(58-62 cm)</v>
      </c>
      <c r="F220" s="39" t="s">
        <v>1145</v>
      </c>
      <c r="G220" s="39" t="str">
        <f t="shared" si="35"/>
        <v>Casco Champ 3 kobak</v>
      </c>
      <c r="H220" s="172" t="s">
        <v>1194</v>
      </c>
      <c r="I220" s="172" t="str">
        <f t="shared" si="36"/>
        <v>Champ-3 titan structure</v>
      </c>
      <c r="J220" s="3" t="s">
        <v>1256</v>
      </c>
      <c r="K220" s="3" t="str">
        <f t="shared" si="37"/>
        <v>Casco</v>
      </c>
      <c r="L220" s="181" t="s">
        <v>867</v>
      </c>
      <c r="M220" s="181" t="str">
        <f t="shared" si="38"/>
        <v>Lovasfelszerelés</v>
      </c>
      <c r="N220" s="181" t="s">
        <v>1305</v>
      </c>
      <c r="O220" s="181" t="str">
        <f t="shared" si="39"/>
        <v>Védőfelszerelés</v>
      </c>
      <c r="P220" s="181" t="s">
        <v>1306</v>
      </c>
      <c r="Q220" s="181" t="str">
        <f t="shared" si="40"/>
        <v>Kobak</v>
      </c>
      <c r="R220" s="181" t="s">
        <v>1307</v>
      </c>
      <c r="S220" s="181" t="str">
        <f t="shared" si="41"/>
        <v>Felnőtt kobak</v>
      </c>
      <c r="T220" s="32"/>
      <c r="U220" s="87">
        <v>4031381002952</v>
      </c>
      <c r="V220" s="114">
        <v>260</v>
      </c>
      <c r="W220" s="2" t="s">
        <v>1381</v>
      </c>
      <c r="X220" s="2"/>
      <c r="Y220" s="11"/>
      <c r="Z220" s="127" t="s">
        <v>1392</v>
      </c>
      <c r="AA220" s="65" t="s">
        <v>1421</v>
      </c>
      <c r="AB220" s="140" t="str">
        <f t="shared" si="42"/>
        <v>L(58-62 cm)</v>
      </c>
      <c r="AC220" s="127" t="str">
        <f>IF(Z220="", "", IFERROR(VLOOKUP(Z220, colorList!A:B,2,FALSE),""))</f>
        <v>titán</v>
      </c>
    </row>
    <row r="221" spans="1:29" ht="60" customHeight="1" x14ac:dyDescent="0.25">
      <c r="A221" s="25" t="s">
        <v>912</v>
      </c>
      <c r="B221" s="147" t="s">
        <v>1657</v>
      </c>
      <c r="C221" s="148" t="str">
        <f t="shared" si="34"/>
        <v>066319</v>
      </c>
      <c r="D221" s="4" t="str">
        <f t="shared" si="43"/>
        <v>S (52-56cm)</v>
      </c>
      <c r="E221" s="4" t="str">
        <f>IF(D221="", "", IFERROR(VLOOKUP(D221, sizeList!A:B,2,FALSE),""))</f>
        <v>S (52-56cm)</v>
      </c>
      <c r="F221" s="39" t="s">
        <v>1145</v>
      </c>
      <c r="G221" s="39" t="str">
        <f t="shared" si="35"/>
        <v>Casco Champ 3 kobak</v>
      </c>
      <c r="H221" s="62" t="s">
        <v>1195</v>
      </c>
      <c r="I221" s="62" t="str">
        <f t="shared" si="36"/>
        <v>CHAMP-3 marine</v>
      </c>
      <c r="J221" s="3" t="s">
        <v>1256</v>
      </c>
      <c r="K221" s="3" t="str">
        <f t="shared" si="37"/>
        <v>Casco</v>
      </c>
      <c r="L221" s="181" t="s">
        <v>867</v>
      </c>
      <c r="M221" s="181" t="str">
        <f t="shared" si="38"/>
        <v>Lovasfelszerelés</v>
      </c>
      <c r="N221" s="181" t="s">
        <v>1305</v>
      </c>
      <c r="O221" s="181" t="str">
        <f t="shared" si="39"/>
        <v>Védőfelszerelés</v>
      </c>
      <c r="P221" s="181" t="s">
        <v>1306</v>
      </c>
      <c r="Q221" s="181" t="str">
        <f t="shared" si="40"/>
        <v>Kobak</v>
      </c>
      <c r="R221" s="181" t="s">
        <v>1307</v>
      </c>
      <c r="S221" s="181" t="str">
        <f t="shared" si="41"/>
        <v>Felnőtt kobak</v>
      </c>
      <c r="T221" s="32"/>
      <c r="U221" s="87">
        <v>4031381003836</v>
      </c>
      <c r="V221" s="114">
        <v>260</v>
      </c>
      <c r="W221" s="2" t="s">
        <v>1381</v>
      </c>
      <c r="X221" s="2"/>
      <c r="Y221" s="11"/>
      <c r="Z221" s="127" t="s">
        <v>153</v>
      </c>
      <c r="AA221" s="65" t="s">
        <v>1419</v>
      </c>
      <c r="AB221" s="140" t="str">
        <f t="shared" si="42"/>
        <v>S (52-56cm)</v>
      </c>
      <c r="AC221" s="127" t="str">
        <f>IF(Z221="", "", IFERROR(VLOOKUP(Z221, colorList!A:B,2,FALSE),""))</f>
        <v>sötétkék</v>
      </c>
    </row>
    <row r="222" spans="1:29" ht="60" customHeight="1" x14ac:dyDescent="0.25">
      <c r="A222" s="25" t="s">
        <v>913</v>
      </c>
      <c r="B222" s="147" t="s">
        <v>1657</v>
      </c>
      <c r="C222" s="148" t="str">
        <f t="shared" si="34"/>
        <v>066319</v>
      </c>
      <c r="D222" s="4" t="str">
        <f t="shared" si="43"/>
        <v>M(56-58 cm)</v>
      </c>
      <c r="E222" s="4" t="str">
        <f>IF(D222="", "", IFERROR(VLOOKUP(D222, sizeList!A:B,2,FALSE),""))</f>
        <v>M(56-58 cm)</v>
      </c>
      <c r="F222" s="39" t="s">
        <v>1145</v>
      </c>
      <c r="G222" s="39" t="str">
        <f t="shared" si="35"/>
        <v>Casco Champ 3 kobak</v>
      </c>
      <c r="H222" s="62" t="s">
        <v>1195</v>
      </c>
      <c r="I222" s="62" t="str">
        <f t="shared" si="36"/>
        <v>CHAMP-3 marine</v>
      </c>
      <c r="J222" s="3" t="s">
        <v>1256</v>
      </c>
      <c r="K222" s="3" t="str">
        <f t="shared" si="37"/>
        <v>Casco</v>
      </c>
      <c r="L222" s="181" t="s">
        <v>867</v>
      </c>
      <c r="M222" s="181" t="str">
        <f t="shared" si="38"/>
        <v>Lovasfelszerelés</v>
      </c>
      <c r="N222" s="181" t="s">
        <v>1305</v>
      </c>
      <c r="O222" s="181" t="str">
        <f t="shared" si="39"/>
        <v>Védőfelszerelés</v>
      </c>
      <c r="P222" s="181" t="s">
        <v>1306</v>
      </c>
      <c r="Q222" s="181" t="str">
        <f t="shared" si="40"/>
        <v>Kobak</v>
      </c>
      <c r="R222" s="181" t="s">
        <v>1307</v>
      </c>
      <c r="S222" s="181" t="str">
        <f t="shared" si="41"/>
        <v>Felnőtt kobak</v>
      </c>
      <c r="T222" s="32"/>
      <c r="U222" s="87">
        <v>4031381003829</v>
      </c>
      <c r="V222" s="114">
        <v>260</v>
      </c>
      <c r="W222" s="2" t="s">
        <v>1381</v>
      </c>
      <c r="X222" s="2"/>
      <c r="Y222" s="11"/>
      <c r="Z222" s="127" t="s">
        <v>153</v>
      </c>
      <c r="AA222" s="65" t="s">
        <v>1425</v>
      </c>
      <c r="AB222" s="140" t="str">
        <f t="shared" si="42"/>
        <v>M(56-58 cm)</v>
      </c>
      <c r="AC222" s="127" t="str">
        <f>IF(Z222="", "", IFERROR(VLOOKUP(Z222, colorList!A:B,2,FALSE),""))</f>
        <v>sötétkék</v>
      </c>
    </row>
    <row r="223" spans="1:29" ht="60" customHeight="1" x14ac:dyDescent="0.25">
      <c r="A223" s="25" t="s">
        <v>914</v>
      </c>
      <c r="B223" s="147" t="s">
        <v>1657</v>
      </c>
      <c r="C223" s="148" t="str">
        <f t="shared" si="34"/>
        <v>066319</v>
      </c>
      <c r="D223" s="4" t="str">
        <f t="shared" si="43"/>
        <v>L(58-62 cm)</v>
      </c>
      <c r="E223" s="4" t="str">
        <f>IF(D223="", "", IFERROR(VLOOKUP(D223, sizeList!A:B,2,FALSE),""))</f>
        <v>L(58-62 cm)</v>
      </c>
      <c r="F223" s="39" t="s">
        <v>1145</v>
      </c>
      <c r="G223" s="39" t="str">
        <f t="shared" si="35"/>
        <v>Casco Champ 3 kobak</v>
      </c>
      <c r="H223" s="62" t="s">
        <v>1195</v>
      </c>
      <c r="I223" s="62" t="str">
        <f t="shared" si="36"/>
        <v>CHAMP-3 marine</v>
      </c>
      <c r="J223" s="3" t="s">
        <v>1256</v>
      </c>
      <c r="K223" s="3" t="str">
        <f t="shared" si="37"/>
        <v>Casco</v>
      </c>
      <c r="L223" s="181" t="s">
        <v>867</v>
      </c>
      <c r="M223" s="181" t="str">
        <f t="shared" si="38"/>
        <v>Lovasfelszerelés</v>
      </c>
      <c r="N223" s="181" t="s">
        <v>1305</v>
      </c>
      <c r="O223" s="181" t="str">
        <f t="shared" si="39"/>
        <v>Védőfelszerelés</v>
      </c>
      <c r="P223" s="181" t="s">
        <v>1306</v>
      </c>
      <c r="Q223" s="181" t="str">
        <f t="shared" si="40"/>
        <v>Kobak</v>
      </c>
      <c r="R223" s="181" t="s">
        <v>1307</v>
      </c>
      <c r="S223" s="181" t="str">
        <f t="shared" si="41"/>
        <v>Felnőtt kobak</v>
      </c>
      <c r="T223" s="32"/>
      <c r="U223" s="87">
        <v>4031381003812</v>
      </c>
      <c r="V223" s="114">
        <v>260</v>
      </c>
      <c r="W223" s="2" t="s">
        <v>1381</v>
      </c>
      <c r="X223" s="2"/>
      <c r="Y223" s="11"/>
      <c r="Z223" s="127" t="s">
        <v>153</v>
      </c>
      <c r="AA223" s="65" t="s">
        <v>1421</v>
      </c>
      <c r="AB223" s="140" t="str">
        <f t="shared" si="42"/>
        <v>L(58-62 cm)</v>
      </c>
      <c r="AC223" s="127" t="str">
        <f>IF(Z223="", "", IFERROR(VLOOKUP(Z223, colorList!A:B,2,FALSE),""))</f>
        <v>sötétkék</v>
      </c>
    </row>
    <row r="224" spans="1:29" ht="60" customHeight="1" x14ac:dyDescent="0.25">
      <c r="A224" s="25" t="s">
        <v>915</v>
      </c>
      <c r="B224" s="147" t="s">
        <v>1657</v>
      </c>
      <c r="C224" s="148" t="str">
        <f t="shared" si="34"/>
        <v>066330</v>
      </c>
      <c r="D224" s="4" t="str">
        <f t="shared" si="43"/>
        <v>S (52-56cm)</v>
      </c>
      <c r="E224" s="4" t="str">
        <f>IF(D224="", "", IFERROR(VLOOKUP(D224, sizeList!A:B,2,FALSE),""))</f>
        <v>S (52-56cm)</v>
      </c>
      <c r="F224" s="39" t="s">
        <v>1145</v>
      </c>
      <c r="G224" s="39" t="str">
        <f t="shared" si="35"/>
        <v>Casco Champ 3 kobak</v>
      </c>
      <c r="H224" s="62" t="s">
        <v>1196</v>
      </c>
      <c r="I224" s="62" t="str">
        <f t="shared" si="36"/>
        <v>Champ-3 green metallic anthrazit</v>
      </c>
      <c r="J224" s="3" t="s">
        <v>1256</v>
      </c>
      <c r="K224" s="3" t="str">
        <f t="shared" si="37"/>
        <v>Casco</v>
      </c>
      <c r="L224" s="181" t="s">
        <v>867</v>
      </c>
      <c r="M224" s="181" t="str">
        <f t="shared" si="38"/>
        <v>Lovasfelszerelés</v>
      </c>
      <c r="N224" s="181" t="s">
        <v>1305</v>
      </c>
      <c r="O224" s="181" t="str">
        <f t="shared" si="39"/>
        <v>Védőfelszerelés</v>
      </c>
      <c r="P224" s="181" t="s">
        <v>1306</v>
      </c>
      <c r="Q224" s="181" t="str">
        <f t="shared" si="40"/>
        <v>Kobak</v>
      </c>
      <c r="R224" s="181" t="s">
        <v>1307</v>
      </c>
      <c r="S224" s="181" t="str">
        <f t="shared" si="41"/>
        <v>Felnőtt kobak</v>
      </c>
      <c r="T224" s="32"/>
      <c r="U224" s="91" t="s">
        <v>1322</v>
      </c>
      <c r="V224" s="114">
        <v>260</v>
      </c>
      <c r="W224" s="2" t="s">
        <v>1381</v>
      </c>
      <c r="X224" s="2"/>
      <c r="Y224" s="11"/>
      <c r="Z224" s="129" t="s">
        <v>203</v>
      </c>
      <c r="AA224" s="65" t="s">
        <v>1419</v>
      </c>
      <c r="AB224" s="140" t="str">
        <f t="shared" si="42"/>
        <v>S (52-56cm)</v>
      </c>
      <c r="AC224" s="217" t="str">
        <f>IF(Z224="", "", IFERROR(VLOOKUP(Z224, colorList!A:B,2,FALSE),""))</f>
        <v>zöld</v>
      </c>
    </row>
    <row r="225" spans="1:29" ht="60" customHeight="1" x14ac:dyDescent="0.25">
      <c r="A225" s="25" t="s">
        <v>916</v>
      </c>
      <c r="B225" s="147" t="s">
        <v>1657</v>
      </c>
      <c r="C225" s="148" t="str">
        <f t="shared" si="34"/>
        <v>066330</v>
      </c>
      <c r="D225" s="4" t="str">
        <f t="shared" si="43"/>
        <v>M(56-58 cm)</v>
      </c>
      <c r="E225" s="4" t="str">
        <f>IF(D225="", "", IFERROR(VLOOKUP(D225, sizeList!A:B,2,FALSE),""))</f>
        <v>M(56-58 cm)</v>
      </c>
      <c r="F225" s="39" t="s">
        <v>1145</v>
      </c>
      <c r="G225" s="39" t="str">
        <f t="shared" si="35"/>
        <v>Casco Champ 3 kobak</v>
      </c>
      <c r="H225" s="62" t="s">
        <v>1196</v>
      </c>
      <c r="I225" s="62" t="str">
        <f t="shared" si="36"/>
        <v>Champ-3 green metallic anthrazit</v>
      </c>
      <c r="J225" s="3" t="s">
        <v>1256</v>
      </c>
      <c r="K225" s="3" t="str">
        <f t="shared" si="37"/>
        <v>Casco</v>
      </c>
      <c r="L225" s="181" t="s">
        <v>867</v>
      </c>
      <c r="M225" s="181" t="str">
        <f t="shared" si="38"/>
        <v>Lovasfelszerelés</v>
      </c>
      <c r="N225" s="181" t="s">
        <v>1305</v>
      </c>
      <c r="O225" s="181" t="str">
        <f t="shared" si="39"/>
        <v>Védőfelszerelés</v>
      </c>
      <c r="P225" s="181" t="s">
        <v>1306</v>
      </c>
      <c r="Q225" s="181" t="str">
        <f t="shared" si="40"/>
        <v>Kobak</v>
      </c>
      <c r="R225" s="181" t="s">
        <v>1307</v>
      </c>
      <c r="S225" s="181" t="str">
        <f t="shared" si="41"/>
        <v>Felnőtt kobak</v>
      </c>
      <c r="T225" s="32"/>
      <c r="U225" s="87" t="s">
        <v>1323</v>
      </c>
      <c r="V225" s="114">
        <v>260</v>
      </c>
      <c r="W225" s="2" t="s">
        <v>1381</v>
      </c>
      <c r="X225" s="2"/>
      <c r="Y225" s="11"/>
      <c r="Z225" s="129" t="s">
        <v>203</v>
      </c>
      <c r="AA225" s="65" t="s">
        <v>1425</v>
      </c>
      <c r="AB225" s="140" t="str">
        <f t="shared" si="42"/>
        <v>M(56-58 cm)</v>
      </c>
      <c r="AC225" s="217" t="str">
        <f>IF(Z225="", "", IFERROR(VLOOKUP(Z225, colorList!A:B,2,FALSE),""))</f>
        <v>zöld</v>
      </c>
    </row>
    <row r="226" spans="1:29" ht="60" customHeight="1" x14ac:dyDescent="0.25">
      <c r="A226" s="25" t="s">
        <v>917</v>
      </c>
      <c r="B226" s="147" t="s">
        <v>1657</v>
      </c>
      <c r="C226" s="148" t="str">
        <f t="shared" si="34"/>
        <v>066330</v>
      </c>
      <c r="D226" s="4" t="str">
        <f t="shared" si="43"/>
        <v>L(58-62 cm)</v>
      </c>
      <c r="E226" s="4" t="str">
        <f>IF(D226="", "", IFERROR(VLOOKUP(D226, sizeList!A:B,2,FALSE),""))</f>
        <v>L(58-62 cm)</v>
      </c>
      <c r="F226" s="39" t="s">
        <v>1145</v>
      </c>
      <c r="G226" s="39" t="str">
        <f t="shared" si="35"/>
        <v>Casco Champ 3 kobak</v>
      </c>
      <c r="H226" s="62" t="s">
        <v>1196</v>
      </c>
      <c r="I226" s="62" t="str">
        <f t="shared" si="36"/>
        <v>Champ-3 green metallic anthrazit</v>
      </c>
      <c r="J226" s="3" t="s">
        <v>1256</v>
      </c>
      <c r="K226" s="3" t="str">
        <f t="shared" si="37"/>
        <v>Casco</v>
      </c>
      <c r="L226" s="181" t="s">
        <v>867</v>
      </c>
      <c r="M226" s="181" t="str">
        <f t="shared" si="38"/>
        <v>Lovasfelszerelés</v>
      </c>
      <c r="N226" s="181" t="s">
        <v>1305</v>
      </c>
      <c r="O226" s="181" t="str">
        <f t="shared" si="39"/>
        <v>Védőfelszerelés</v>
      </c>
      <c r="P226" s="181" t="s">
        <v>1306</v>
      </c>
      <c r="Q226" s="181" t="str">
        <f t="shared" si="40"/>
        <v>Kobak</v>
      </c>
      <c r="R226" s="181" t="s">
        <v>1307</v>
      </c>
      <c r="S226" s="181" t="str">
        <f t="shared" si="41"/>
        <v>Felnőtt kobak</v>
      </c>
      <c r="T226" s="32"/>
      <c r="U226" s="87" t="s">
        <v>1324</v>
      </c>
      <c r="V226" s="114">
        <v>260</v>
      </c>
      <c r="W226" s="2" t="s">
        <v>1381</v>
      </c>
      <c r="X226" s="2"/>
      <c r="Y226" s="11"/>
      <c r="Z226" s="129" t="s">
        <v>203</v>
      </c>
      <c r="AA226" s="65" t="s">
        <v>1421</v>
      </c>
      <c r="AB226" s="140" t="str">
        <f t="shared" si="42"/>
        <v>L(58-62 cm)</v>
      </c>
      <c r="AC226" s="217" t="str">
        <f>IF(Z226="", "", IFERROR(VLOOKUP(Z226, colorList!A:B,2,FALSE),""))</f>
        <v>zöld</v>
      </c>
    </row>
    <row r="227" spans="1:29" ht="60" customHeight="1" x14ac:dyDescent="0.25">
      <c r="A227" s="23" t="s">
        <v>880</v>
      </c>
      <c r="B227" s="147" t="s">
        <v>1628</v>
      </c>
      <c r="C227" s="147" t="str">
        <f t="shared" si="34"/>
        <v>066323</v>
      </c>
      <c r="D227" s="4" t="str">
        <f t="shared" si="43"/>
        <v>S (52-56cm)</v>
      </c>
      <c r="E227" s="4" t="str">
        <f>IF(D227="", "", IFERROR(VLOOKUP(D227, sizeList!A:B,2,FALSE),""))</f>
        <v>S (52-56cm)</v>
      </c>
      <c r="F227" s="39" t="s">
        <v>1143</v>
      </c>
      <c r="G227" s="39" t="str">
        <f t="shared" si="35"/>
        <v>Casco Champ 3 Flachsfaser kobak</v>
      </c>
      <c r="H227" s="172" t="s">
        <v>1184</v>
      </c>
      <c r="I227" s="172" t="str">
        <f t="shared" si="36"/>
        <v>Champ-3 Flachsfaser, black</v>
      </c>
      <c r="J227" s="3" t="s">
        <v>1256</v>
      </c>
      <c r="K227" s="3" t="str">
        <f t="shared" si="37"/>
        <v>Casco</v>
      </c>
      <c r="L227" s="181" t="s">
        <v>867</v>
      </c>
      <c r="M227" s="181" t="str">
        <f t="shared" si="38"/>
        <v>Lovasfelszerelés</v>
      </c>
      <c r="N227" s="181" t="s">
        <v>1305</v>
      </c>
      <c r="O227" s="181" t="str">
        <f t="shared" si="39"/>
        <v>Védőfelszerelés</v>
      </c>
      <c r="P227" s="181" t="s">
        <v>1306</v>
      </c>
      <c r="Q227" s="181" t="str">
        <f t="shared" si="40"/>
        <v>Kobak</v>
      </c>
      <c r="R227" s="181" t="s">
        <v>1307</v>
      </c>
      <c r="S227" s="181" t="str">
        <f t="shared" si="41"/>
        <v>Felnőtt kobak</v>
      </c>
      <c r="T227" s="32"/>
      <c r="U227" s="91">
        <v>4031381005434</v>
      </c>
      <c r="V227" s="114">
        <v>325</v>
      </c>
      <c r="W227" s="2" t="s">
        <v>1381</v>
      </c>
      <c r="X227" s="2"/>
      <c r="Y227" s="11"/>
      <c r="Z227" s="127" t="s">
        <v>397</v>
      </c>
      <c r="AA227" s="65" t="s">
        <v>1419</v>
      </c>
      <c r="AB227" s="140" t="str">
        <f t="shared" si="42"/>
        <v>S (52-56cm)</v>
      </c>
      <c r="AC227" s="127" t="str">
        <f>IF(Z227="", "", IFERROR(VLOOKUP(Z227, colorList!A:B,2,FALSE),""))</f>
        <v>fekete/barna</v>
      </c>
    </row>
    <row r="228" spans="1:29" ht="60" customHeight="1" x14ac:dyDescent="0.25">
      <c r="A228" s="23" t="s">
        <v>881</v>
      </c>
      <c r="B228" s="147" t="s">
        <v>1628</v>
      </c>
      <c r="C228" s="147" t="str">
        <f t="shared" si="34"/>
        <v>066323</v>
      </c>
      <c r="D228" s="4" t="str">
        <f t="shared" si="43"/>
        <v>M(56-58 cm)</v>
      </c>
      <c r="E228" s="4" t="str">
        <f>IF(D228="", "", IFERROR(VLOOKUP(D228, sizeList!A:B,2,FALSE),""))</f>
        <v>M(56-58 cm)</v>
      </c>
      <c r="F228" s="39" t="s">
        <v>1143</v>
      </c>
      <c r="G228" s="39" t="str">
        <f t="shared" si="35"/>
        <v>Casco Champ 3 Flachsfaser kobak</v>
      </c>
      <c r="H228" s="172" t="s">
        <v>1184</v>
      </c>
      <c r="I228" s="172" t="str">
        <f t="shared" si="36"/>
        <v>Champ-3 Flachsfaser, black</v>
      </c>
      <c r="J228" s="3" t="s">
        <v>1256</v>
      </c>
      <c r="K228" s="3" t="str">
        <f t="shared" si="37"/>
        <v>Casco</v>
      </c>
      <c r="L228" s="181" t="s">
        <v>867</v>
      </c>
      <c r="M228" s="181" t="str">
        <f t="shared" si="38"/>
        <v>Lovasfelszerelés</v>
      </c>
      <c r="N228" s="181" t="s">
        <v>1305</v>
      </c>
      <c r="O228" s="181" t="str">
        <f t="shared" si="39"/>
        <v>Védőfelszerelés</v>
      </c>
      <c r="P228" s="181" t="s">
        <v>1306</v>
      </c>
      <c r="Q228" s="181" t="str">
        <f t="shared" si="40"/>
        <v>Kobak</v>
      </c>
      <c r="R228" s="181" t="s">
        <v>1307</v>
      </c>
      <c r="S228" s="181" t="str">
        <f t="shared" si="41"/>
        <v>Felnőtt kobak</v>
      </c>
      <c r="T228" s="32"/>
      <c r="U228" s="87">
        <v>4031381005427</v>
      </c>
      <c r="V228" s="114">
        <v>325</v>
      </c>
      <c r="W228" s="2" t="s">
        <v>1381</v>
      </c>
      <c r="X228" s="2"/>
      <c r="Y228" s="11"/>
      <c r="Z228" s="127" t="s">
        <v>397</v>
      </c>
      <c r="AA228" s="65" t="s">
        <v>1425</v>
      </c>
      <c r="AB228" s="140" t="str">
        <f t="shared" si="42"/>
        <v>M(56-58 cm)</v>
      </c>
      <c r="AC228" s="127" t="str">
        <f>IF(Z228="", "", IFERROR(VLOOKUP(Z228, colorList!A:B,2,FALSE),""))</f>
        <v>fekete/barna</v>
      </c>
    </row>
    <row r="229" spans="1:29" ht="60" customHeight="1" x14ac:dyDescent="0.25">
      <c r="A229" s="23" t="s">
        <v>882</v>
      </c>
      <c r="B229" s="147" t="s">
        <v>1628</v>
      </c>
      <c r="C229" s="147" t="str">
        <f t="shared" si="34"/>
        <v>066323</v>
      </c>
      <c r="D229" s="4" t="str">
        <f t="shared" si="43"/>
        <v>L(58-62 cm)</v>
      </c>
      <c r="E229" s="4" t="str">
        <f>IF(D229="", "", IFERROR(VLOOKUP(D229, sizeList!A:B,2,FALSE),""))</f>
        <v>L(58-62 cm)</v>
      </c>
      <c r="F229" s="39" t="s">
        <v>1143</v>
      </c>
      <c r="G229" s="39" t="str">
        <f t="shared" si="35"/>
        <v>Casco Champ 3 Flachsfaser kobak</v>
      </c>
      <c r="H229" s="172" t="s">
        <v>1184</v>
      </c>
      <c r="I229" s="172" t="str">
        <f t="shared" si="36"/>
        <v>Champ-3 Flachsfaser, black</v>
      </c>
      <c r="J229" s="3" t="s">
        <v>1256</v>
      </c>
      <c r="K229" s="3" t="str">
        <f t="shared" si="37"/>
        <v>Casco</v>
      </c>
      <c r="L229" s="181" t="s">
        <v>867</v>
      </c>
      <c r="M229" s="181" t="str">
        <f t="shared" si="38"/>
        <v>Lovasfelszerelés</v>
      </c>
      <c r="N229" s="181" t="s">
        <v>1305</v>
      </c>
      <c r="O229" s="181" t="str">
        <f t="shared" si="39"/>
        <v>Védőfelszerelés</v>
      </c>
      <c r="P229" s="181" t="s">
        <v>1306</v>
      </c>
      <c r="Q229" s="181" t="str">
        <f t="shared" si="40"/>
        <v>Kobak</v>
      </c>
      <c r="R229" s="181" t="s">
        <v>1307</v>
      </c>
      <c r="S229" s="181" t="str">
        <f t="shared" si="41"/>
        <v>Felnőtt kobak</v>
      </c>
      <c r="T229" s="32"/>
      <c r="U229" s="87">
        <v>4031381005410</v>
      </c>
      <c r="V229" s="114">
        <v>325</v>
      </c>
      <c r="W229" s="2" t="s">
        <v>1381</v>
      </c>
      <c r="X229" s="2"/>
      <c r="Y229" s="11"/>
      <c r="Z229" s="127" t="s">
        <v>397</v>
      </c>
      <c r="AA229" s="65" t="s">
        <v>1421</v>
      </c>
      <c r="AB229" s="140" t="str">
        <f t="shared" si="42"/>
        <v>L(58-62 cm)</v>
      </c>
      <c r="AC229" s="127" t="str">
        <f>IF(Z229="", "", IFERROR(VLOOKUP(Z229, colorList!A:B,2,FALSE),""))</f>
        <v>fekete/barna</v>
      </c>
    </row>
    <row r="230" spans="1:29" ht="60" customHeight="1" x14ac:dyDescent="0.25">
      <c r="A230" s="23" t="s">
        <v>883</v>
      </c>
      <c r="B230" s="147" t="s">
        <v>1628</v>
      </c>
      <c r="C230" s="147" t="str">
        <f t="shared" si="34"/>
        <v>066324</v>
      </c>
      <c r="D230" s="4" t="str">
        <f t="shared" si="43"/>
        <v>S (52-56cm)</v>
      </c>
      <c r="E230" s="4" t="str">
        <f>IF(D230="", "", IFERROR(VLOOKUP(D230, sizeList!A:B,2,FALSE),""))</f>
        <v>S (52-56cm)</v>
      </c>
      <c r="F230" s="39" t="s">
        <v>1143</v>
      </c>
      <c r="G230" s="39" t="str">
        <f t="shared" si="35"/>
        <v>Casco Champ 3 Flachsfaser kobak</v>
      </c>
      <c r="H230" s="172" t="s">
        <v>1185</v>
      </c>
      <c r="I230" s="172" t="str">
        <f t="shared" si="36"/>
        <v>Champ-3 Flachsfaser, whitegrey</v>
      </c>
      <c r="J230" s="3" t="s">
        <v>1256</v>
      </c>
      <c r="K230" s="3" t="str">
        <f t="shared" si="37"/>
        <v>Casco</v>
      </c>
      <c r="L230" s="181" t="s">
        <v>867</v>
      </c>
      <c r="M230" s="181" t="str">
        <f t="shared" si="38"/>
        <v>Lovasfelszerelés</v>
      </c>
      <c r="N230" s="181" t="s">
        <v>1305</v>
      </c>
      <c r="O230" s="181" t="str">
        <f t="shared" si="39"/>
        <v>Védőfelszerelés</v>
      </c>
      <c r="P230" s="181" t="s">
        <v>1306</v>
      </c>
      <c r="Q230" s="181" t="str">
        <f t="shared" si="40"/>
        <v>Kobak</v>
      </c>
      <c r="R230" s="181" t="s">
        <v>1307</v>
      </c>
      <c r="S230" s="181" t="str">
        <f t="shared" si="41"/>
        <v>Felnőtt kobak</v>
      </c>
      <c r="T230" s="32"/>
      <c r="U230" s="87">
        <v>4031381005465</v>
      </c>
      <c r="V230" s="114">
        <v>325</v>
      </c>
      <c r="W230" s="2" t="s">
        <v>1381</v>
      </c>
      <c r="X230" s="2"/>
      <c r="Y230" s="11"/>
      <c r="Z230" s="127" t="s">
        <v>1386</v>
      </c>
      <c r="AA230" s="65" t="s">
        <v>1419</v>
      </c>
      <c r="AB230" s="140" t="str">
        <f t="shared" si="42"/>
        <v>S (52-56cm)</v>
      </c>
      <c r="AC230" s="127" t="str">
        <f>IF(Z230="", "", IFERROR(VLOOKUP(Z230, colorList!A:B,2,FALSE),""))</f>
        <v>fehér/barna</v>
      </c>
    </row>
    <row r="231" spans="1:29" ht="60" customHeight="1" x14ac:dyDescent="0.25">
      <c r="A231" s="23" t="s">
        <v>884</v>
      </c>
      <c r="B231" s="147" t="s">
        <v>1628</v>
      </c>
      <c r="C231" s="147" t="str">
        <f t="shared" si="34"/>
        <v>066324</v>
      </c>
      <c r="D231" s="4" t="str">
        <f t="shared" si="43"/>
        <v>M(56-58 cm)</v>
      </c>
      <c r="E231" s="4" t="str">
        <f>IF(D231="", "", IFERROR(VLOOKUP(D231, sizeList!A:B,2,FALSE),""))</f>
        <v>M(56-58 cm)</v>
      </c>
      <c r="F231" s="39" t="s">
        <v>1143</v>
      </c>
      <c r="G231" s="39" t="str">
        <f t="shared" si="35"/>
        <v>Casco Champ 3 Flachsfaser kobak</v>
      </c>
      <c r="H231" s="172" t="s">
        <v>1185</v>
      </c>
      <c r="I231" s="172" t="str">
        <f t="shared" si="36"/>
        <v>Champ-3 Flachsfaser, whitegrey</v>
      </c>
      <c r="J231" s="3" t="s">
        <v>1256</v>
      </c>
      <c r="K231" s="3" t="str">
        <f t="shared" si="37"/>
        <v>Casco</v>
      </c>
      <c r="L231" s="181" t="s">
        <v>867</v>
      </c>
      <c r="M231" s="181" t="str">
        <f t="shared" si="38"/>
        <v>Lovasfelszerelés</v>
      </c>
      <c r="N231" s="181" t="s">
        <v>1305</v>
      </c>
      <c r="O231" s="181" t="str">
        <f t="shared" si="39"/>
        <v>Védőfelszerelés</v>
      </c>
      <c r="P231" s="181" t="s">
        <v>1306</v>
      </c>
      <c r="Q231" s="181" t="str">
        <f t="shared" si="40"/>
        <v>Kobak</v>
      </c>
      <c r="R231" s="181" t="s">
        <v>1307</v>
      </c>
      <c r="S231" s="181" t="str">
        <f t="shared" si="41"/>
        <v>Felnőtt kobak</v>
      </c>
      <c r="T231" s="32"/>
      <c r="U231" s="87">
        <v>4031381005458</v>
      </c>
      <c r="V231" s="114">
        <v>325</v>
      </c>
      <c r="W231" s="2" t="s">
        <v>1381</v>
      </c>
      <c r="X231" s="2"/>
      <c r="Y231" s="11"/>
      <c r="Z231" s="127" t="s">
        <v>1386</v>
      </c>
      <c r="AA231" s="65" t="s">
        <v>1425</v>
      </c>
      <c r="AB231" s="140" t="str">
        <f t="shared" si="42"/>
        <v>M(56-58 cm)</v>
      </c>
      <c r="AC231" s="127" t="str">
        <f>IF(Z231="", "", IFERROR(VLOOKUP(Z231, colorList!A:B,2,FALSE),""))</f>
        <v>fehér/barna</v>
      </c>
    </row>
    <row r="232" spans="1:29" ht="60" customHeight="1" x14ac:dyDescent="0.25">
      <c r="A232" s="23" t="s">
        <v>885</v>
      </c>
      <c r="B232" s="147" t="s">
        <v>1628</v>
      </c>
      <c r="C232" s="147" t="str">
        <f t="shared" si="34"/>
        <v>066324</v>
      </c>
      <c r="D232" s="4" t="str">
        <f t="shared" si="43"/>
        <v>L(58-62 cm)</v>
      </c>
      <c r="E232" s="4" t="str">
        <f>IF(D232="", "", IFERROR(VLOOKUP(D232, sizeList!A:B,2,FALSE),""))</f>
        <v>L(58-62 cm)</v>
      </c>
      <c r="F232" s="39" t="s">
        <v>1143</v>
      </c>
      <c r="G232" s="39" t="str">
        <f t="shared" si="35"/>
        <v>Casco Champ 3 Flachsfaser kobak</v>
      </c>
      <c r="H232" s="172" t="s">
        <v>1185</v>
      </c>
      <c r="I232" s="172" t="str">
        <f t="shared" si="36"/>
        <v>Champ-3 Flachsfaser, whitegrey</v>
      </c>
      <c r="J232" s="3" t="s">
        <v>1256</v>
      </c>
      <c r="K232" s="3" t="str">
        <f t="shared" si="37"/>
        <v>Casco</v>
      </c>
      <c r="L232" s="181" t="s">
        <v>867</v>
      </c>
      <c r="M232" s="181" t="str">
        <f t="shared" si="38"/>
        <v>Lovasfelszerelés</v>
      </c>
      <c r="N232" s="181" t="s">
        <v>1305</v>
      </c>
      <c r="O232" s="181" t="str">
        <f t="shared" si="39"/>
        <v>Védőfelszerelés</v>
      </c>
      <c r="P232" s="181" t="s">
        <v>1306</v>
      </c>
      <c r="Q232" s="181" t="str">
        <f t="shared" si="40"/>
        <v>Kobak</v>
      </c>
      <c r="R232" s="181" t="s">
        <v>1307</v>
      </c>
      <c r="S232" s="181" t="str">
        <f t="shared" si="41"/>
        <v>Felnőtt kobak</v>
      </c>
      <c r="T232" s="32"/>
      <c r="U232" s="87">
        <v>4031381005441</v>
      </c>
      <c r="V232" s="114">
        <v>325</v>
      </c>
      <c r="W232" s="2" t="s">
        <v>1381</v>
      </c>
      <c r="X232" s="2"/>
      <c r="Y232" s="11"/>
      <c r="Z232" s="127" t="s">
        <v>1386</v>
      </c>
      <c r="AA232" s="65" t="s">
        <v>1421</v>
      </c>
      <c r="AB232" s="140" t="str">
        <f t="shared" si="42"/>
        <v>L(58-62 cm)</v>
      </c>
      <c r="AC232" s="127" t="str">
        <f>IF(Z232="", "", IFERROR(VLOOKUP(Z232, colorList!A:B,2,FALSE),""))</f>
        <v>fehér/barna</v>
      </c>
    </row>
    <row r="233" spans="1:29" ht="60" customHeight="1" x14ac:dyDescent="0.25">
      <c r="A233" s="25" t="s">
        <v>921</v>
      </c>
      <c r="B233" s="148" t="s">
        <v>1630</v>
      </c>
      <c r="C233" s="148" t="str">
        <f t="shared" si="34"/>
        <v>066322</v>
      </c>
      <c r="D233" s="4" t="str">
        <f t="shared" si="43"/>
        <v>S (52-56cm)</v>
      </c>
      <c r="E233" s="4" t="str">
        <f>IF(D233="", "", IFERROR(VLOOKUP(D233, sizeList!A:B,2,FALSE),""))</f>
        <v>S (52-56cm)</v>
      </c>
      <c r="F233" s="39" t="s">
        <v>1147</v>
      </c>
      <c r="G233" s="39" t="str">
        <f t="shared" si="35"/>
        <v>Casco Champ 3 Nubuk kobak</v>
      </c>
      <c r="H233" s="62" t="s">
        <v>1198</v>
      </c>
      <c r="I233" s="62" t="str">
        <f t="shared" si="36"/>
        <v>CHAMP-3 Nubuk black</v>
      </c>
      <c r="J233" s="3" t="s">
        <v>1256</v>
      </c>
      <c r="K233" s="3" t="str">
        <f t="shared" si="37"/>
        <v>Casco</v>
      </c>
      <c r="L233" s="181" t="s">
        <v>867</v>
      </c>
      <c r="M233" s="181" t="str">
        <f t="shared" si="38"/>
        <v>Lovasfelszerelés</v>
      </c>
      <c r="N233" s="181" t="s">
        <v>1305</v>
      </c>
      <c r="O233" s="181" t="str">
        <f t="shared" si="39"/>
        <v>Védőfelszerelés</v>
      </c>
      <c r="P233" s="181" t="s">
        <v>1306</v>
      </c>
      <c r="Q233" s="181" t="str">
        <f t="shared" si="40"/>
        <v>Kobak</v>
      </c>
      <c r="R233" s="181" t="s">
        <v>1307</v>
      </c>
      <c r="S233" s="181" t="str">
        <f t="shared" si="41"/>
        <v>Felnőtt kobak</v>
      </c>
      <c r="T233" s="32"/>
      <c r="U233" s="91">
        <v>4031381003805</v>
      </c>
      <c r="V233" s="117">
        <v>310</v>
      </c>
      <c r="W233" s="2" t="s">
        <v>1381</v>
      </c>
      <c r="X233" s="2"/>
      <c r="Y233" s="11"/>
      <c r="Z233" s="127" t="s">
        <v>110</v>
      </c>
      <c r="AA233" s="65" t="s">
        <v>1419</v>
      </c>
      <c r="AB233" s="140" t="str">
        <f t="shared" si="42"/>
        <v>S (52-56cm)</v>
      </c>
      <c r="AC233" s="127" t="str">
        <f>IF(Z233="", "", IFERROR(VLOOKUP(Z233, colorList!A:B,2,FALSE),""))</f>
        <v>fekete</v>
      </c>
    </row>
    <row r="234" spans="1:29" ht="60" customHeight="1" x14ac:dyDescent="0.25">
      <c r="A234" s="25" t="s">
        <v>922</v>
      </c>
      <c r="B234" s="148" t="s">
        <v>1630</v>
      </c>
      <c r="C234" s="148" t="str">
        <f t="shared" si="34"/>
        <v>066322</v>
      </c>
      <c r="D234" s="4" t="str">
        <f t="shared" si="43"/>
        <v>M(56-58 cm)</v>
      </c>
      <c r="E234" s="4" t="str">
        <f>IF(D234="", "", IFERROR(VLOOKUP(D234, sizeList!A:B,2,FALSE),""))</f>
        <v>M(56-58 cm)</v>
      </c>
      <c r="F234" s="39" t="s">
        <v>1147</v>
      </c>
      <c r="G234" s="39" t="str">
        <f t="shared" si="35"/>
        <v>Casco Champ 3 Nubuk kobak</v>
      </c>
      <c r="H234" s="62" t="s">
        <v>1198</v>
      </c>
      <c r="I234" s="62" t="str">
        <f t="shared" si="36"/>
        <v>CHAMP-3 Nubuk black</v>
      </c>
      <c r="J234" s="3" t="s">
        <v>1256</v>
      </c>
      <c r="K234" s="3" t="str">
        <f t="shared" si="37"/>
        <v>Casco</v>
      </c>
      <c r="L234" s="181" t="s">
        <v>867</v>
      </c>
      <c r="M234" s="181" t="str">
        <f t="shared" si="38"/>
        <v>Lovasfelszerelés</v>
      </c>
      <c r="N234" s="181" t="s">
        <v>1305</v>
      </c>
      <c r="O234" s="181" t="str">
        <f t="shared" si="39"/>
        <v>Védőfelszerelés</v>
      </c>
      <c r="P234" s="181" t="s">
        <v>1306</v>
      </c>
      <c r="Q234" s="181" t="str">
        <f t="shared" si="40"/>
        <v>Kobak</v>
      </c>
      <c r="R234" s="181" t="s">
        <v>1307</v>
      </c>
      <c r="S234" s="181" t="str">
        <f t="shared" si="41"/>
        <v>Felnőtt kobak</v>
      </c>
      <c r="T234" s="32"/>
      <c r="U234" s="193">
        <v>4031381003799</v>
      </c>
      <c r="V234" s="117">
        <v>310</v>
      </c>
      <c r="W234" s="2" t="s">
        <v>1381</v>
      </c>
      <c r="X234" s="2"/>
      <c r="Y234" s="11"/>
      <c r="Z234" s="127" t="s">
        <v>110</v>
      </c>
      <c r="AA234" s="65" t="s">
        <v>1425</v>
      </c>
      <c r="AB234" s="140" t="str">
        <f t="shared" si="42"/>
        <v>M(56-58 cm)</v>
      </c>
      <c r="AC234" s="127" t="str">
        <f>IF(Z234="", "", IFERROR(VLOOKUP(Z234, colorList!A:B,2,FALSE),""))</f>
        <v>fekete</v>
      </c>
    </row>
    <row r="235" spans="1:29" ht="60" customHeight="1" x14ac:dyDescent="0.25">
      <c r="A235" s="25" t="s">
        <v>923</v>
      </c>
      <c r="B235" s="148" t="s">
        <v>1630</v>
      </c>
      <c r="C235" s="148" t="str">
        <f t="shared" si="34"/>
        <v>066322</v>
      </c>
      <c r="D235" s="4" t="str">
        <f t="shared" si="43"/>
        <v>L(58-62 cm)</v>
      </c>
      <c r="E235" s="4" t="str">
        <f>IF(D235="", "", IFERROR(VLOOKUP(D235, sizeList!A:B,2,FALSE),""))</f>
        <v>L(58-62 cm)</v>
      </c>
      <c r="F235" s="39" t="s">
        <v>1147</v>
      </c>
      <c r="G235" s="39" t="str">
        <f t="shared" si="35"/>
        <v>Casco Champ 3 Nubuk kobak</v>
      </c>
      <c r="H235" s="62" t="s">
        <v>1198</v>
      </c>
      <c r="I235" s="62" t="str">
        <f t="shared" si="36"/>
        <v>CHAMP-3 Nubuk black</v>
      </c>
      <c r="J235" s="3" t="s">
        <v>1256</v>
      </c>
      <c r="K235" s="3" t="str">
        <f t="shared" si="37"/>
        <v>Casco</v>
      </c>
      <c r="L235" s="181" t="s">
        <v>867</v>
      </c>
      <c r="M235" s="181" t="str">
        <f t="shared" si="38"/>
        <v>Lovasfelszerelés</v>
      </c>
      <c r="N235" s="181" t="s">
        <v>1305</v>
      </c>
      <c r="O235" s="181" t="str">
        <f t="shared" si="39"/>
        <v>Védőfelszerelés</v>
      </c>
      <c r="P235" s="181" t="s">
        <v>1306</v>
      </c>
      <c r="Q235" s="181" t="str">
        <f t="shared" si="40"/>
        <v>Kobak</v>
      </c>
      <c r="R235" s="181" t="s">
        <v>1307</v>
      </c>
      <c r="S235" s="181" t="str">
        <f t="shared" si="41"/>
        <v>Felnőtt kobak</v>
      </c>
      <c r="T235" s="32"/>
      <c r="U235" s="87">
        <v>4031381003782</v>
      </c>
      <c r="V235" s="117">
        <v>310</v>
      </c>
      <c r="W235" s="2" t="s">
        <v>1381</v>
      </c>
      <c r="X235" s="2"/>
      <c r="Y235" s="11"/>
      <c r="Z235" s="127" t="s">
        <v>110</v>
      </c>
      <c r="AA235" s="65" t="s">
        <v>1421</v>
      </c>
      <c r="AB235" s="140" t="str">
        <f t="shared" si="42"/>
        <v>L(58-62 cm)</v>
      </c>
      <c r="AC235" s="127" t="str">
        <f>IF(Z235="", "", IFERROR(VLOOKUP(Z235, colorList!A:B,2,FALSE),""))</f>
        <v>fekete</v>
      </c>
    </row>
    <row r="236" spans="1:29" ht="60" customHeight="1" x14ac:dyDescent="0.25">
      <c r="A236" s="25" t="s">
        <v>924</v>
      </c>
      <c r="B236" s="148" t="s">
        <v>1630</v>
      </c>
      <c r="C236" s="148" t="str">
        <f t="shared" si="34"/>
        <v>066328</v>
      </c>
      <c r="D236" s="4" t="str">
        <f t="shared" si="43"/>
        <v>S (52-56cm)</v>
      </c>
      <c r="E236" s="4" t="str">
        <f>IF(D236="", "", IFERROR(VLOOKUP(D236, sizeList!A:B,2,FALSE),""))</f>
        <v>S (52-56cm)</v>
      </c>
      <c r="F236" s="39" t="s">
        <v>1147</v>
      </c>
      <c r="G236" s="39" t="str">
        <f t="shared" si="35"/>
        <v>Casco Champ 3 Nubuk kobak</v>
      </c>
      <c r="H236" s="62" t="s">
        <v>1199</v>
      </c>
      <c r="I236" s="62" t="str">
        <f t="shared" si="36"/>
        <v>Champ-3 Nubuk hunter green</v>
      </c>
      <c r="J236" s="3" t="s">
        <v>1256</v>
      </c>
      <c r="K236" s="3" t="str">
        <f t="shared" si="37"/>
        <v>Casco</v>
      </c>
      <c r="L236" s="181" t="s">
        <v>867</v>
      </c>
      <c r="M236" s="181" t="str">
        <f t="shared" si="38"/>
        <v>Lovasfelszerelés</v>
      </c>
      <c r="N236" s="181" t="s">
        <v>1305</v>
      </c>
      <c r="O236" s="181" t="str">
        <f t="shared" si="39"/>
        <v>Védőfelszerelés</v>
      </c>
      <c r="P236" s="181" t="s">
        <v>1306</v>
      </c>
      <c r="Q236" s="181" t="str">
        <f t="shared" si="40"/>
        <v>Kobak</v>
      </c>
      <c r="R236" s="181" t="s">
        <v>1307</v>
      </c>
      <c r="S236" s="181" t="str">
        <f t="shared" si="41"/>
        <v>Felnőtt kobak</v>
      </c>
      <c r="T236" s="32"/>
      <c r="U236" s="91" t="s">
        <v>1325</v>
      </c>
      <c r="V236" s="117">
        <v>310</v>
      </c>
      <c r="W236" s="2" t="s">
        <v>1381</v>
      </c>
      <c r="X236" s="2"/>
      <c r="Y236" s="11"/>
      <c r="Z236" s="127" t="s">
        <v>203</v>
      </c>
      <c r="AA236" s="65" t="s">
        <v>1419</v>
      </c>
      <c r="AB236" s="140" t="str">
        <f t="shared" si="42"/>
        <v>S (52-56cm)</v>
      </c>
      <c r="AC236" s="127" t="str">
        <f>IF(Z236="", "", IFERROR(VLOOKUP(Z236, colorList!A:B,2,FALSE),""))</f>
        <v>zöld</v>
      </c>
    </row>
    <row r="237" spans="1:29" ht="60" customHeight="1" x14ac:dyDescent="0.25">
      <c r="A237" s="25" t="s">
        <v>925</v>
      </c>
      <c r="B237" s="148" t="s">
        <v>1630</v>
      </c>
      <c r="C237" s="148" t="str">
        <f t="shared" si="34"/>
        <v>066328</v>
      </c>
      <c r="D237" s="4" t="str">
        <f t="shared" si="43"/>
        <v>M(56-58 cm)</v>
      </c>
      <c r="E237" s="4" t="str">
        <f>IF(D237="", "", IFERROR(VLOOKUP(D237, sizeList!A:B,2,FALSE),""))</f>
        <v>M(56-58 cm)</v>
      </c>
      <c r="F237" s="39" t="s">
        <v>1147</v>
      </c>
      <c r="G237" s="39" t="str">
        <f t="shared" si="35"/>
        <v>Casco Champ 3 Nubuk kobak</v>
      </c>
      <c r="H237" s="62" t="s">
        <v>1199</v>
      </c>
      <c r="I237" s="62" t="str">
        <f t="shared" si="36"/>
        <v>Champ-3 Nubuk hunter green</v>
      </c>
      <c r="J237" s="3" t="s">
        <v>1256</v>
      </c>
      <c r="K237" s="3" t="str">
        <f t="shared" si="37"/>
        <v>Casco</v>
      </c>
      <c r="L237" s="181" t="s">
        <v>867</v>
      </c>
      <c r="M237" s="181" t="str">
        <f t="shared" si="38"/>
        <v>Lovasfelszerelés</v>
      </c>
      <c r="N237" s="181" t="s">
        <v>1305</v>
      </c>
      <c r="O237" s="181" t="str">
        <f t="shared" si="39"/>
        <v>Védőfelszerelés</v>
      </c>
      <c r="P237" s="181" t="s">
        <v>1306</v>
      </c>
      <c r="Q237" s="181" t="str">
        <f t="shared" si="40"/>
        <v>Kobak</v>
      </c>
      <c r="R237" s="181" t="s">
        <v>1307</v>
      </c>
      <c r="S237" s="181" t="str">
        <f t="shared" si="41"/>
        <v>Felnőtt kobak</v>
      </c>
      <c r="T237" s="32"/>
      <c r="U237" s="87" t="s">
        <v>1326</v>
      </c>
      <c r="V237" s="117">
        <v>310</v>
      </c>
      <c r="W237" s="2" t="s">
        <v>1381</v>
      </c>
      <c r="X237" s="2"/>
      <c r="Y237" s="11"/>
      <c r="Z237" s="127" t="s">
        <v>203</v>
      </c>
      <c r="AA237" s="65" t="s">
        <v>1425</v>
      </c>
      <c r="AB237" s="140" t="str">
        <f t="shared" si="42"/>
        <v>M(56-58 cm)</v>
      </c>
      <c r="AC237" s="127" t="str">
        <f>IF(Z237="", "", IFERROR(VLOOKUP(Z237, colorList!A:B,2,FALSE),""))</f>
        <v>zöld</v>
      </c>
    </row>
    <row r="238" spans="1:29" ht="60" customHeight="1" x14ac:dyDescent="0.25">
      <c r="A238" s="25" t="s">
        <v>926</v>
      </c>
      <c r="B238" s="148" t="s">
        <v>1630</v>
      </c>
      <c r="C238" s="148" t="str">
        <f t="shared" si="34"/>
        <v>066328</v>
      </c>
      <c r="D238" s="4" t="str">
        <f t="shared" si="43"/>
        <v>L(58-62 cm)</v>
      </c>
      <c r="E238" s="4" t="str">
        <f>IF(D238="", "", IFERROR(VLOOKUP(D238, sizeList!A:B,2,FALSE),""))</f>
        <v>L(58-62 cm)</v>
      </c>
      <c r="F238" s="39" t="s">
        <v>1147</v>
      </c>
      <c r="G238" s="39" t="str">
        <f t="shared" si="35"/>
        <v>Casco Champ 3 Nubuk kobak</v>
      </c>
      <c r="H238" s="62" t="s">
        <v>1199</v>
      </c>
      <c r="I238" s="62" t="str">
        <f t="shared" si="36"/>
        <v>Champ-3 Nubuk hunter green</v>
      </c>
      <c r="J238" s="3" t="s">
        <v>1256</v>
      </c>
      <c r="K238" s="3" t="str">
        <f t="shared" si="37"/>
        <v>Casco</v>
      </c>
      <c r="L238" s="181" t="s">
        <v>867</v>
      </c>
      <c r="M238" s="181" t="str">
        <f t="shared" si="38"/>
        <v>Lovasfelszerelés</v>
      </c>
      <c r="N238" s="181" t="s">
        <v>1305</v>
      </c>
      <c r="O238" s="181" t="str">
        <f t="shared" si="39"/>
        <v>Védőfelszerelés</v>
      </c>
      <c r="P238" s="181" t="s">
        <v>1306</v>
      </c>
      <c r="Q238" s="181" t="str">
        <f t="shared" si="40"/>
        <v>Kobak</v>
      </c>
      <c r="R238" s="181" t="s">
        <v>1307</v>
      </c>
      <c r="S238" s="181" t="str">
        <f t="shared" si="41"/>
        <v>Felnőtt kobak</v>
      </c>
      <c r="T238" s="32"/>
      <c r="U238" s="87" t="s">
        <v>1327</v>
      </c>
      <c r="V238" s="117">
        <v>310</v>
      </c>
      <c r="W238" s="2" t="s">
        <v>1381</v>
      </c>
      <c r="X238" s="2"/>
      <c r="Y238" s="11"/>
      <c r="Z238" s="127" t="s">
        <v>203</v>
      </c>
      <c r="AA238" s="65" t="s">
        <v>1421</v>
      </c>
      <c r="AB238" s="140" t="str">
        <f t="shared" si="42"/>
        <v>L(58-62 cm)</v>
      </c>
      <c r="AC238" s="127" t="str">
        <f>IF(Z238="", "", IFERROR(VLOOKUP(Z238, colorList!A:B,2,FALSE),""))</f>
        <v>zöld</v>
      </c>
    </row>
    <row r="239" spans="1:29" ht="60" customHeight="1" x14ac:dyDescent="0.25">
      <c r="A239" s="25" t="s">
        <v>927</v>
      </c>
      <c r="B239" s="148" t="s">
        <v>1630</v>
      </c>
      <c r="C239" s="148" t="str">
        <f t="shared" si="34"/>
        <v>066329</v>
      </c>
      <c r="D239" s="4" t="str">
        <f t="shared" si="43"/>
        <v>S (52-56cm)</v>
      </c>
      <c r="E239" s="4" t="str">
        <f>IF(D239="", "", IFERROR(VLOOKUP(D239, sizeList!A:B,2,FALSE),""))</f>
        <v>S (52-56cm)</v>
      </c>
      <c r="F239" s="39" t="s">
        <v>1147</v>
      </c>
      <c r="G239" s="39" t="str">
        <f t="shared" si="35"/>
        <v>Casco Champ 3 Nubuk kobak</v>
      </c>
      <c r="H239" s="62" t="s">
        <v>1200</v>
      </c>
      <c r="I239" s="62" t="str">
        <f t="shared" si="36"/>
        <v>Champ-3 Nubuk night marine</v>
      </c>
      <c r="J239" s="3" t="s">
        <v>1256</v>
      </c>
      <c r="K239" s="3" t="str">
        <f t="shared" si="37"/>
        <v>Casco</v>
      </c>
      <c r="L239" s="181" t="s">
        <v>867</v>
      </c>
      <c r="M239" s="181" t="str">
        <f t="shared" si="38"/>
        <v>Lovasfelszerelés</v>
      </c>
      <c r="N239" s="181" t="s">
        <v>1305</v>
      </c>
      <c r="O239" s="181" t="str">
        <f t="shared" si="39"/>
        <v>Védőfelszerelés</v>
      </c>
      <c r="P239" s="181" t="s">
        <v>1306</v>
      </c>
      <c r="Q239" s="181" t="str">
        <f t="shared" si="40"/>
        <v>Kobak</v>
      </c>
      <c r="R239" s="181" t="s">
        <v>1307</v>
      </c>
      <c r="S239" s="181" t="str">
        <f t="shared" si="41"/>
        <v>Felnőtt kobak</v>
      </c>
      <c r="T239" s="32"/>
      <c r="U239" s="91" t="s">
        <v>1328</v>
      </c>
      <c r="V239" s="117">
        <v>310</v>
      </c>
      <c r="W239" s="2" t="s">
        <v>1381</v>
      </c>
      <c r="X239" s="2"/>
      <c r="Y239" s="11"/>
      <c r="Z239" s="127" t="s">
        <v>115</v>
      </c>
      <c r="AA239" s="65" t="s">
        <v>1419</v>
      </c>
      <c r="AB239" s="140" t="str">
        <f t="shared" si="42"/>
        <v>S (52-56cm)</v>
      </c>
      <c r="AC239" s="127" t="str">
        <f>IF(Z239="", "", IFERROR(VLOOKUP(Z239, colorList!A:B,2,FALSE),""))</f>
        <v>kék</v>
      </c>
    </row>
    <row r="240" spans="1:29" ht="60" customHeight="1" x14ac:dyDescent="0.25">
      <c r="A240" s="25" t="s">
        <v>928</v>
      </c>
      <c r="B240" s="148" t="s">
        <v>1630</v>
      </c>
      <c r="C240" s="148" t="str">
        <f t="shared" si="34"/>
        <v>066329</v>
      </c>
      <c r="D240" s="4" t="str">
        <f t="shared" si="43"/>
        <v>M(56-58 cm)</v>
      </c>
      <c r="E240" s="4" t="str">
        <f>IF(D240="", "", IFERROR(VLOOKUP(D240, sizeList!A:B,2,FALSE),""))</f>
        <v>M(56-58 cm)</v>
      </c>
      <c r="F240" s="39" t="s">
        <v>1147</v>
      </c>
      <c r="G240" s="39" t="str">
        <f t="shared" si="35"/>
        <v>Casco Champ 3 Nubuk kobak</v>
      </c>
      <c r="H240" s="62" t="s">
        <v>1200</v>
      </c>
      <c r="I240" s="62" t="str">
        <f t="shared" si="36"/>
        <v>Champ-3 Nubuk night marine</v>
      </c>
      <c r="J240" s="3" t="s">
        <v>1256</v>
      </c>
      <c r="K240" s="3" t="str">
        <f t="shared" si="37"/>
        <v>Casco</v>
      </c>
      <c r="L240" s="181" t="s">
        <v>867</v>
      </c>
      <c r="M240" s="181" t="str">
        <f t="shared" si="38"/>
        <v>Lovasfelszerelés</v>
      </c>
      <c r="N240" s="181" t="s">
        <v>1305</v>
      </c>
      <c r="O240" s="181" t="str">
        <f t="shared" si="39"/>
        <v>Védőfelszerelés</v>
      </c>
      <c r="P240" s="181" t="s">
        <v>1306</v>
      </c>
      <c r="Q240" s="181" t="str">
        <f t="shared" si="40"/>
        <v>Kobak</v>
      </c>
      <c r="R240" s="181" t="s">
        <v>1307</v>
      </c>
      <c r="S240" s="181" t="str">
        <f t="shared" si="41"/>
        <v>Felnőtt kobak</v>
      </c>
      <c r="T240" s="32"/>
      <c r="U240" s="87" t="s">
        <v>1329</v>
      </c>
      <c r="V240" s="117">
        <v>310</v>
      </c>
      <c r="W240" s="2" t="s">
        <v>1381</v>
      </c>
      <c r="X240" s="2"/>
      <c r="Y240" s="11"/>
      <c r="Z240" s="127" t="s">
        <v>115</v>
      </c>
      <c r="AA240" s="65" t="s">
        <v>1425</v>
      </c>
      <c r="AB240" s="140" t="str">
        <f t="shared" si="42"/>
        <v>M(56-58 cm)</v>
      </c>
      <c r="AC240" s="127" t="str">
        <f>IF(Z240="", "", IFERROR(VLOOKUP(Z240, colorList!A:B,2,FALSE),""))</f>
        <v>kék</v>
      </c>
    </row>
    <row r="241" spans="1:29" ht="60" customHeight="1" x14ac:dyDescent="0.25">
      <c r="A241" s="25" t="s">
        <v>929</v>
      </c>
      <c r="B241" s="148" t="s">
        <v>1630</v>
      </c>
      <c r="C241" s="148" t="str">
        <f t="shared" si="34"/>
        <v>066329</v>
      </c>
      <c r="D241" s="4" t="str">
        <f t="shared" si="43"/>
        <v>L(58-62 cm)</v>
      </c>
      <c r="E241" s="4" t="str">
        <f>IF(D241="", "", IFERROR(VLOOKUP(D241, sizeList!A:B,2,FALSE),""))</f>
        <v>L(58-62 cm)</v>
      </c>
      <c r="F241" s="39" t="s">
        <v>1147</v>
      </c>
      <c r="G241" s="39" t="str">
        <f t="shared" si="35"/>
        <v>Casco Champ 3 Nubuk kobak</v>
      </c>
      <c r="H241" s="62" t="s">
        <v>1200</v>
      </c>
      <c r="I241" s="62" t="str">
        <f t="shared" si="36"/>
        <v>Champ-3 Nubuk night marine</v>
      </c>
      <c r="J241" s="3" t="s">
        <v>1256</v>
      </c>
      <c r="K241" s="3" t="str">
        <f t="shared" si="37"/>
        <v>Casco</v>
      </c>
      <c r="L241" s="181" t="s">
        <v>867</v>
      </c>
      <c r="M241" s="181" t="str">
        <f t="shared" si="38"/>
        <v>Lovasfelszerelés</v>
      </c>
      <c r="N241" s="181" t="s">
        <v>1305</v>
      </c>
      <c r="O241" s="181" t="str">
        <f t="shared" si="39"/>
        <v>Védőfelszerelés</v>
      </c>
      <c r="P241" s="181" t="s">
        <v>1306</v>
      </c>
      <c r="Q241" s="181" t="str">
        <f t="shared" si="40"/>
        <v>Kobak</v>
      </c>
      <c r="R241" s="181" t="s">
        <v>1307</v>
      </c>
      <c r="S241" s="181" t="str">
        <f t="shared" si="41"/>
        <v>Felnőtt kobak</v>
      </c>
      <c r="T241" s="32"/>
      <c r="U241" s="87" t="s">
        <v>1330</v>
      </c>
      <c r="V241" s="117">
        <v>310</v>
      </c>
      <c r="W241" s="2" t="s">
        <v>1381</v>
      </c>
      <c r="X241" s="2"/>
      <c r="Y241" s="11"/>
      <c r="Z241" s="127" t="s">
        <v>115</v>
      </c>
      <c r="AA241" s="65" t="s">
        <v>1421</v>
      </c>
      <c r="AB241" s="140" t="str">
        <f t="shared" si="42"/>
        <v>L(58-62 cm)</v>
      </c>
      <c r="AC241" s="127" t="str">
        <f>IF(Z241="", "", IFERROR(VLOOKUP(Z241, colorList!A:B,2,FALSE),""))</f>
        <v>kék</v>
      </c>
    </row>
    <row r="242" spans="1:29" ht="60" customHeight="1" x14ac:dyDescent="0.25">
      <c r="A242" s="23" t="s">
        <v>886</v>
      </c>
      <c r="B242" s="147" t="s">
        <v>1627</v>
      </c>
      <c r="C242" s="147" t="str">
        <f t="shared" si="34"/>
        <v>066325</v>
      </c>
      <c r="D242" s="4" t="str">
        <f t="shared" si="43"/>
        <v>S (52-56cm)</v>
      </c>
      <c r="E242" s="4" t="str">
        <f>IF(D242="", "", IFERROR(VLOOKUP(D242, sizeList!A:B,2,FALSE),""))</f>
        <v>S (52-56cm)</v>
      </c>
      <c r="F242" s="39" t="s">
        <v>1144</v>
      </c>
      <c r="G242" s="39" t="str">
        <f t="shared" si="35"/>
        <v>Casco Champ 3 Plus kobak</v>
      </c>
      <c r="H242" s="172" t="s">
        <v>1186</v>
      </c>
      <c r="I242" s="172" t="str">
        <f t="shared" si="36"/>
        <v>Champ-3 plus, black, shinny</v>
      </c>
      <c r="J242" s="3" t="s">
        <v>1256</v>
      </c>
      <c r="K242" s="3" t="str">
        <f t="shared" si="37"/>
        <v>Casco</v>
      </c>
      <c r="L242" s="181" t="s">
        <v>867</v>
      </c>
      <c r="M242" s="181" t="str">
        <f t="shared" si="38"/>
        <v>Lovasfelszerelés</v>
      </c>
      <c r="N242" s="181" t="s">
        <v>1305</v>
      </c>
      <c r="O242" s="181" t="str">
        <f t="shared" si="39"/>
        <v>Védőfelszerelés</v>
      </c>
      <c r="P242" s="181" t="s">
        <v>1306</v>
      </c>
      <c r="Q242" s="181" t="str">
        <f t="shared" si="40"/>
        <v>Kobak</v>
      </c>
      <c r="R242" s="181" t="s">
        <v>1307</v>
      </c>
      <c r="S242" s="181" t="str">
        <f t="shared" si="41"/>
        <v>Felnőtt kobak</v>
      </c>
      <c r="T242" s="32"/>
      <c r="U242" s="91">
        <v>4031381007957</v>
      </c>
      <c r="V242" s="114">
        <v>325</v>
      </c>
      <c r="W242" s="2" t="s">
        <v>1381</v>
      </c>
      <c r="X242" s="2"/>
      <c r="Y242" s="11"/>
      <c r="Z242" s="127" t="s">
        <v>110</v>
      </c>
      <c r="AA242" s="65" t="s">
        <v>1419</v>
      </c>
      <c r="AB242" s="140" t="str">
        <f t="shared" si="42"/>
        <v>S (52-56cm)</v>
      </c>
      <c r="AC242" s="127" t="str">
        <f>IF(Z242="", "", IFERROR(VLOOKUP(Z242, colorList!A:B,2,FALSE),""))</f>
        <v>fekete</v>
      </c>
    </row>
    <row r="243" spans="1:29" ht="60" customHeight="1" x14ac:dyDescent="0.25">
      <c r="A243" s="23" t="s">
        <v>887</v>
      </c>
      <c r="B243" s="147" t="s">
        <v>1627</v>
      </c>
      <c r="C243" s="147" t="str">
        <f t="shared" si="34"/>
        <v>066325</v>
      </c>
      <c r="D243" s="4" t="str">
        <f t="shared" si="43"/>
        <v>M(56-58 cm)</v>
      </c>
      <c r="E243" s="4" t="str">
        <f>IF(D243="", "", IFERROR(VLOOKUP(D243, sizeList!A:B,2,FALSE),""))</f>
        <v>M(56-58 cm)</v>
      </c>
      <c r="F243" s="39" t="s">
        <v>1144</v>
      </c>
      <c r="G243" s="39" t="str">
        <f t="shared" si="35"/>
        <v>Casco Champ 3 Plus kobak</v>
      </c>
      <c r="H243" s="172" t="s">
        <v>1186</v>
      </c>
      <c r="I243" s="172" t="str">
        <f t="shared" si="36"/>
        <v>Champ-3 plus, black, shinny</v>
      </c>
      <c r="J243" s="3" t="s">
        <v>1256</v>
      </c>
      <c r="K243" s="3" t="str">
        <f t="shared" si="37"/>
        <v>Casco</v>
      </c>
      <c r="L243" s="181" t="s">
        <v>867</v>
      </c>
      <c r="M243" s="181" t="str">
        <f t="shared" si="38"/>
        <v>Lovasfelszerelés</v>
      </c>
      <c r="N243" s="181" t="s">
        <v>1305</v>
      </c>
      <c r="O243" s="181" t="str">
        <f t="shared" si="39"/>
        <v>Védőfelszerelés</v>
      </c>
      <c r="P243" s="181" t="s">
        <v>1306</v>
      </c>
      <c r="Q243" s="181" t="str">
        <f t="shared" si="40"/>
        <v>Kobak</v>
      </c>
      <c r="R243" s="181" t="s">
        <v>1307</v>
      </c>
      <c r="S243" s="181" t="str">
        <f t="shared" si="41"/>
        <v>Felnőtt kobak</v>
      </c>
      <c r="T243" s="32"/>
      <c r="U243" s="87">
        <v>4031381007940</v>
      </c>
      <c r="V243" s="114">
        <v>325</v>
      </c>
      <c r="W243" s="2" t="s">
        <v>1381</v>
      </c>
      <c r="X243" s="2"/>
      <c r="Y243" s="11"/>
      <c r="Z243" s="127" t="s">
        <v>110</v>
      </c>
      <c r="AA243" s="65" t="s">
        <v>1425</v>
      </c>
      <c r="AB243" s="140" t="str">
        <f t="shared" si="42"/>
        <v>M(56-58 cm)</v>
      </c>
      <c r="AC243" s="127" t="str">
        <f>IF(Z243="", "", IFERROR(VLOOKUP(Z243, colorList!A:B,2,FALSE),""))</f>
        <v>fekete</v>
      </c>
    </row>
    <row r="244" spans="1:29" ht="60" customHeight="1" x14ac:dyDescent="0.25">
      <c r="A244" s="23" t="s">
        <v>888</v>
      </c>
      <c r="B244" s="147" t="s">
        <v>1627</v>
      </c>
      <c r="C244" s="147" t="str">
        <f t="shared" si="34"/>
        <v>066325</v>
      </c>
      <c r="D244" s="4" t="str">
        <f t="shared" ref="D244:D279" si="44">IF(ISBLANK(AA244),"",TRIM(AA244))</f>
        <v>L(58-62 cm)</v>
      </c>
      <c r="E244" s="4" t="str">
        <f>IF(D244="", "", IFERROR(VLOOKUP(D244, sizeList!A:B,2,FALSE),""))</f>
        <v>L(58-62 cm)</v>
      </c>
      <c r="F244" s="39" t="s">
        <v>1144</v>
      </c>
      <c r="G244" s="39" t="str">
        <f t="shared" si="35"/>
        <v>Casco Champ 3 Plus kobak</v>
      </c>
      <c r="H244" s="172" t="s">
        <v>1186</v>
      </c>
      <c r="I244" s="172" t="str">
        <f t="shared" si="36"/>
        <v>Champ-3 plus, black, shinny</v>
      </c>
      <c r="J244" s="3" t="s">
        <v>1256</v>
      </c>
      <c r="K244" s="3" t="str">
        <f t="shared" si="37"/>
        <v>Casco</v>
      </c>
      <c r="L244" s="181" t="s">
        <v>867</v>
      </c>
      <c r="M244" s="181" t="str">
        <f t="shared" si="38"/>
        <v>Lovasfelszerelés</v>
      </c>
      <c r="N244" s="181" t="s">
        <v>1305</v>
      </c>
      <c r="O244" s="181" t="str">
        <f t="shared" si="39"/>
        <v>Védőfelszerelés</v>
      </c>
      <c r="P244" s="181" t="s">
        <v>1306</v>
      </c>
      <c r="Q244" s="181" t="str">
        <f t="shared" si="40"/>
        <v>Kobak</v>
      </c>
      <c r="R244" s="181" t="s">
        <v>1307</v>
      </c>
      <c r="S244" s="181" t="str">
        <f t="shared" si="41"/>
        <v>Felnőtt kobak</v>
      </c>
      <c r="T244" s="32"/>
      <c r="U244" s="87">
        <v>4031381007933</v>
      </c>
      <c r="V244" s="114">
        <v>325</v>
      </c>
      <c r="W244" s="2" t="s">
        <v>1381</v>
      </c>
      <c r="X244" s="2"/>
      <c r="Y244" s="11"/>
      <c r="Z244" s="127" t="s">
        <v>110</v>
      </c>
      <c r="AA244" s="65" t="s">
        <v>1421</v>
      </c>
      <c r="AB244" s="140" t="str">
        <f t="shared" si="42"/>
        <v>L(58-62 cm)</v>
      </c>
      <c r="AC244" s="127" t="str">
        <f>IF(Z244="", "", IFERROR(VLOOKUP(Z244, colorList!A:B,2,FALSE),""))</f>
        <v>fekete</v>
      </c>
    </row>
    <row r="245" spans="1:29" ht="60" customHeight="1" x14ac:dyDescent="0.25">
      <c r="A245" s="23" t="s">
        <v>889</v>
      </c>
      <c r="B245" s="147" t="s">
        <v>1627</v>
      </c>
      <c r="C245" s="147" t="str">
        <f t="shared" si="34"/>
        <v>066326</v>
      </c>
      <c r="D245" s="4" t="str">
        <f t="shared" si="44"/>
        <v>S (52-56cm)</v>
      </c>
      <c r="E245" s="4" t="str">
        <f>IF(D245="", "", IFERROR(VLOOKUP(D245, sizeList!A:B,2,FALSE),""))</f>
        <v>S (52-56cm)</v>
      </c>
      <c r="F245" s="39" t="s">
        <v>1144</v>
      </c>
      <c r="G245" s="39" t="str">
        <f t="shared" si="35"/>
        <v>Casco Champ 3 Plus kobak</v>
      </c>
      <c r="H245" s="172" t="s">
        <v>1187</v>
      </c>
      <c r="I245" s="172" t="str">
        <f t="shared" si="36"/>
        <v>Champ-3 plus, marine, shinny</v>
      </c>
      <c r="J245" s="3" t="s">
        <v>1256</v>
      </c>
      <c r="K245" s="3" t="str">
        <f t="shared" si="37"/>
        <v>Casco</v>
      </c>
      <c r="L245" s="181" t="s">
        <v>867</v>
      </c>
      <c r="M245" s="181" t="str">
        <f t="shared" si="38"/>
        <v>Lovasfelszerelés</v>
      </c>
      <c r="N245" s="181" t="s">
        <v>1305</v>
      </c>
      <c r="O245" s="181" t="str">
        <f t="shared" si="39"/>
        <v>Védőfelszerelés</v>
      </c>
      <c r="P245" s="181" t="s">
        <v>1306</v>
      </c>
      <c r="Q245" s="181" t="str">
        <f t="shared" si="40"/>
        <v>Kobak</v>
      </c>
      <c r="R245" s="181" t="s">
        <v>1307</v>
      </c>
      <c r="S245" s="181" t="str">
        <f t="shared" si="41"/>
        <v>Felnőtt kobak</v>
      </c>
      <c r="T245" s="32"/>
      <c r="U245" s="91">
        <v>4031381007926</v>
      </c>
      <c r="V245" s="114">
        <v>325</v>
      </c>
      <c r="W245" s="2" t="s">
        <v>1381</v>
      </c>
      <c r="X245" s="2"/>
      <c r="Y245" s="11"/>
      <c r="Z245" s="127" t="s">
        <v>153</v>
      </c>
      <c r="AA245" s="65" t="s">
        <v>1419</v>
      </c>
      <c r="AB245" s="140" t="str">
        <f t="shared" si="42"/>
        <v>S (52-56cm)</v>
      </c>
      <c r="AC245" s="127" t="str">
        <f>IF(Z245="", "", IFERROR(VLOOKUP(Z245, colorList!A:B,2,FALSE),""))</f>
        <v>sötétkék</v>
      </c>
    </row>
    <row r="246" spans="1:29" ht="60" customHeight="1" x14ac:dyDescent="0.25">
      <c r="A246" s="23" t="s">
        <v>890</v>
      </c>
      <c r="B246" s="147" t="s">
        <v>1627</v>
      </c>
      <c r="C246" s="147" t="str">
        <f t="shared" si="34"/>
        <v>066326</v>
      </c>
      <c r="D246" s="4" t="str">
        <f t="shared" si="44"/>
        <v>M(56-58 cm)</v>
      </c>
      <c r="E246" s="4" t="str">
        <f>IF(D246="", "", IFERROR(VLOOKUP(D246, sizeList!A:B,2,FALSE),""))</f>
        <v>M(56-58 cm)</v>
      </c>
      <c r="F246" s="39" t="s">
        <v>1144</v>
      </c>
      <c r="G246" s="39" t="str">
        <f t="shared" si="35"/>
        <v>Casco Champ 3 Plus kobak</v>
      </c>
      <c r="H246" s="172" t="s">
        <v>1187</v>
      </c>
      <c r="I246" s="172" t="str">
        <f t="shared" si="36"/>
        <v>Champ-3 plus, marine, shinny</v>
      </c>
      <c r="J246" s="3" t="s">
        <v>1256</v>
      </c>
      <c r="K246" s="3" t="str">
        <f t="shared" si="37"/>
        <v>Casco</v>
      </c>
      <c r="L246" s="181" t="s">
        <v>867</v>
      </c>
      <c r="M246" s="181" t="str">
        <f t="shared" si="38"/>
        <v>Lovasfelszerelés</v>
      </c>
      <c r="N246" s="181" t="s">
        <v>1305</v>
      </c>
      <c r="O246" s="181" t="str">
        <f t="shared" si="39"/>
        <v>Védőfelszerelés</v>
      </c>
      <c r="P246" s="181" t="s">
        <v>1306</v>
      </c>
      <c r="Q246" s="181" t="str">
        <f t="shared" si="40"/>
        <v>Kobak</v>
      </c>
      <c r="R246" s="181" t="s">
        <v>1307</v>
      </c>
      <c r="S246" s="181" t="str">
        <f t="shared" si="41"/>
        <v>Felnőtt kobak</v>
      </c>
      <c r="T246" s="32"/>
      <c r="U246" s="87">
        <v>4031381007919</v>
      </c>
      <c r="V246" s="114">
        <v>325</v>
      </c>
      <c r="W246" s="2" t="s">
        <v>1381</v>
      </c>
      <c r="X246" s="2"/>
      <c r="Y246" s="11"/>
      <c r="Z246" s="127" t="s">
        <v>153</v>
      </c>
      <c r="AA246" s="65" t="s">
        <v>1425</v>
      </c>
      <c r="AB246" s="140" t="str">
        <f t="shared" si="42"/>
        <v>M(56-58 cm)</v>
      </c>
      <c r="AC246" s="127" t="str">
        <f>IF(Z246="", "", IFERROR(VLOOKUP(Z246, colorList!A:B,2,FALSE),""))</f>
        <v>sötétkék</v>
      </c>
    </row>
    <row r="247" spans="1:29" ht="60" customHeight="1" x14ac:dyDescent="0.25">
      <c r="A247" s="23" t="s">
        <v>889</v>
      </c>
      <c r="B247" s="147" t="s">
        <v>1627</v>
      </c>
      <c r="C247" s="147" t="str">
        <f t="shared" si="34"/>
        <v>066326</v>
      </c>
      <c r="D247" s="4" t="str">
        <f t="shared" si="44"/>
        <v>L(58-62 cm)</v>
      </c>
      <c r="E247" s="4" t="str">
        <f>IF(D247="", "", IFERROR(VLOOKUP(D247, sizeList!A:B,2,FALSE),""))</f>
        <v>L(58-62 cm)</v>
      </c>
      <c r="F247" s="39" t="s">
        <v>1144</v>
      </c>
      <c r="G247" s="39" t="str">
        <f t="shared" si="35"/>
        <v>Casco Champ 3 Plus kobak</v>
      </c>
      <c r="H247" s="172" t="s">
        <v>1187</v>
      </c>
      <c r="I247" s="172" t="str">
        <f t="shared" si="36"/>
        <v>Champ-3 plus, marine, shinny</v>
      </c>
      <c r="J247" s="3" t="s">
        <v>1256</v>
      </c>
      <c r="K247" s="3" t="str">
        <f t="shared" si="37"/>
        <v>Casco</v>
      </c>
      <c r="L247" s="181" t="s">
        <v>867</v>
      </c>
      <c r="M247" s="181" t="str">
        <f t="shared" si="38"/>
        <v>Lovasfelszerelés</v>
      </c>
      <c r="N247" s="181" t="s">
        <v>1305</v>
      </c>
      <c r="O247" s="181" t="str">
        <f t="shared" si="39"/>
        <v>Védőfelszerelés</v>
      </c>
      <c r="P247" s="181" t="s">
        <v>1306</v>
      </c>
      <c r="Q247" s="181" t="str">
        <f t="shared" si="40"/>
        <v>Kobak</v>
      </c>
      <c r="R247" s="181" t="s">
        <v>1307</v>
      </c>
      <c r="S247" s="181" t="str">
        <f t="shared" si="41"/>
        <v>Felnőtt kobak</v>
      </c>
      <c r="T247" s="32"/>
      <c r="U247" s="87">
        <v>4031381007902</v>
      </c>
      <c r="V247" s="114">
        <v>325</v>
      </c>
      <c r="W247" s="2" t="s">
        <v>1381</v>
      </c>
      <c r="X247" s="2"/>
      <c r="Y247" s="11"/>
      <c r="Z247" s="127" t="s">
        <v>153</v>
      </c>
      <c r="AA247" s="65" t="s">
        <v>1421</v>
      </c>
      <c r="AB247" s="140" t="str">
        <f t="shared" si="42"/>
        <v>L(58-62 cm)</v>
      </c>
      <c r="AC247" s="127" t="str">
        <f>IF(Z247="", "", IFERROR(VLOOKUP(Z247, colorList!A:B,2,FALSE),""))</f>
        <v>sötétkék</v>
      </c>
    </row>
    <row r="248" spans="1:29" ht="60" customHeight="1" x14ac:dyDescent="0.25">
      <c r="A248" s="23" t="s">
        <v>891</v>
      </c>
      <c r="B248" s="147" t="s">
        <v>1627</v>
      </c>
      <c r="C248" s="147" t="str">
        <f t="shared" si="34"/>
        <v>066327</v>
      </c>
      <c r="D248" s="4" t="str">
        <f t="shared" si="44"/>
        <v>S (52-56cm)</v>
      </c>
      <c r="E248" s="4" t="str">
        <f>IF(D248="", "", IFERROR(VLOOKUP(D248, sizeList!A:B,2,FALSE),""))</f>
        <v>S (52-56cm)</v>
      </c>
      <c r="F248" s="39" t="s">
        <v>1144</v>
      </c>
      <c r="G248" s="39" t="str">
        <f t="shared" si="35"/>
        <v>Casco Champ 3 Plus kobak</v>
      </c>
      <c r="H248" s="172" t="s">
        <v>1188</v>
      </c>
      <c r="I248" s="172" t="str">
        <f t="shared" si="36"/>
        <v>Champ-3 Plus blue metalic shinny</v>
      </c>
      <c r="J248" s="3" t="s">
        <v>1256</v>
      </c>
      <c r="K248" s="3" t="str">
        <f t="shared" si="37"/>
        <v>Casco</v>
      </c>
      <c r="L248" s="181" t="s">
        <v>867</v>
      </c>
      <c r="M248" s="181" t="str">
        <f t="shared" si="38"/>
        <v>Lovasfelszerelés</v>
      </c>
      <c r="N248" s="181" t="s">
        <v>1305</v>
      </c>
      <c r="O248" s="181" t="str">
        <f t="shared" si="39"/>
        <v>Védőfelszerelés</v>
      </c>
      <c r="P248" s="181" t="s">
        <v>1306</v>
      </c>
      <c r="Q248" s="181" t="str">
        <f t="shared" si="40"/>
        <v>Kobak</v>
      </c>
      <c r="R248" s="181" t="s">
        <v>1307</v>
      </c>
      <c r="S248" s="181" t="str">
        <f t="shared" si="41"/>
        <v>Felnőtt kobak</v>
      </c>
      <c r="T248" s="32"/>
      <c r="U248" s="91">
        <v>4031381007896</v>
      </c>
      <c r="V248" s="114">
        <v>325</v>
      </c>
      <c r="W248" s="2" t="s">
        <v>1381</v>
      </c>
      <c r="X248" s="2"/>
      <c r="Y248" s="11"/>
      <c r="Z248" s="127" t="s">
        <v>1387</v>
      </c>
      <c r="AA248" s="65" t="s">
        <v>1419</v>
      </c>
      <c r="AB248" s="140" t="str">
        <f t="shared" si="42"/>
        <v>S (52-56cm)</v>
      </c>
      <c r="AC248" s="127" t="str">
        <f>IF(Z248="", "", IFERROR(VLOOKUP(Z248, colorList!A:B,2,FALSE),""))</f>
        <v>metálkék</v>
      </c>
    </row>
    <row r="249" spans="1:29" ht="60" customHeight="1" x14ac:dyDescent="0.25">
      <c r="A249" s="23" t="s">
        <v>892</v>
      </c>
      <c r="B249" s="147" t="s">
        <v>1627</v>
      </c>
      <c r="C249" s="147" t="str">
        <f t="shared" si="34"/>
        <v>066327</v>
      </c>
      <c r="D249" s="4" t="str">
        <f t="shared" si="44"/>
        <v>M(56-58 cm)</v>
      </c>
      <c r="E249" s="4" t="str">
        <f>IF(D249="", "", IFERROR(VLOOKUP(D249, sizeList!A:B,2,FALSE),""))</f>
        <v>M(56-58 cm)</v>
      </c>
      <c r="F249" s="39" t="s">
        <v>1144</v>
      </c>
      <c r="G249" s="39" t="str">
        <f t="shared" si="35"/>
        <v>Casco Champ 3 Plus kobak</v>
      </c>
      <c r="H249" s="172" t="s">
        <v>1188</v>
      </c>
      <c r="I249" s="172" t="str">
        <f t="shared" si="36"/>
        <v>Champ-3 Plus blue metalic shinny</v>
      </c>
      <c r="J249" s="3" t="s">
        <v>1256</v>
      </c>
      <c r="K249" s="3" t="str">
        <f t="shared" si="37"/>
        <v>Casco</v>
      </c>
      <c r="L249" s="181" t="s">
        <v>867</v>
      </c>
      <c r="M249" s="181" t="str">
        <f t="shared" si="38"/>
        <v>Lovasfelszerelés</v>
      </c>
      <c r="N249" s="181" t="s">
        <v>1305</v>
      </c>
      <c r="O249" s="181" t="str">
        <f t="shared" si="39"/>
        <v>Védőfelszerelés</v>
      </c>
      <c r="P249" s="181" t="s">
        <v>1306</v>
      </c>
      <c r="Q249" s="181" t="str">
        <f t="shared" si="40"/>
        <v>Kobak</v>
      </c>
      <c r="R249" s="181" t="s">
        <v>1307</v>
      </c>
      <c r="S249" s="181" t="str">
        <f t="shared" si="41"/>
        <v>Felnőtt kobak</v>
      </c>
      <c r="T249" s="32"/>
      <c r="U249" s="87">
        <v>4031381007889</v>
      </c>
      <c r="V249" s="114">
        <v>325</v>
      </c>
      <c r="W249" s="2" t="s">
        <v>1381</v>
      </c>
      <c r="X249" s="2"/>
      <c r="Y249" s="11"/>
      <c r="Z249" s="127" t="s">
        <v>1387</v>
      </c>
      <c r="AA249" s="65" t="s">
        <v>1425</v>
      </c>
      <c r="AB249" s="140" t="str">
        <f t="shared" si="42"/>
        <v>M(56-58 cm)</v>
      </c>
      <c r="AC249" s="127" t="str">
        <f>IF(Z249="", "", IFERROR(VLOOKUP(Z249, colorList!A:B,2,FALSE),""))</f>
        <v>metálkék</v>
      </c>
    </row>
    <row r="250" spans="1:29" ht="60" customHeight="1" x14ac:dyDescent="0.25">
      <c r="A250" s="23" t="s">
        <v>893</v>
      </c>
      <c r="B250" s="147" t="s">
        <v>1627</v>
      </c>
      <c r="C250" s="147" t="str">
        <f t="shared" si="34"/>
        <v>066327</v>
      </c>
      <c r="D250" s="4" t="str">
        <f t="shared" si="44"/>
        <v>L(58-62 cm)</v>
      </c>
      <c r="E250" s="4" t="str">
        <f>IF(D250="", "", IFERROR(VLOOKUP(D250, sizeList!A:B,2,FALSE),""))</f>
        <v>L(58-62 cm)</v>
      </c>
      <c r="F250" s="39" t="s">
        <v>1144</v>
      </c>
      <c r="G250" s="39" t="str">
        <f t="shared" si="35"/>
        <v>Casco Champ 3 Plus kobak</v>
      </c>
      <c r="H250" s="172" t="s">
        <v>1188</v>
      </c>
      <c r="I250" s="172" t="str">
        <f t="shared" si="36"/>
        <v>Champ-3 Plus blue metalic shinny</v>
      </c>
      <c r="J250" s="3" t="s">
        <v>1256</v>
      </c>
      <c r="K250" s="3" t="str">
        <f t="shared" si="37"/>
        <v>Casco</v>
      </c>
      <c r="L250" s="181" t="s">
        <v>867</v>
      </c>
      <c r="M250" s="181" t="str">
        <f t="shared" si="38"/>
        <v>Lovasfelszerelés</v>
      </c>
      <c r="N250" s="181" t="s">
        <v>1305</v>
      </c>
      <c r="O250" s="181" t="str">
        <f t="shared" si="39"/>
        <v>Védőfelszerelés</v>
      </c>
      <c r="P250" s="181" t="s">
        <v>1306</v>
      </c>
      <c r="Q250" s="181" t="str">
        <f t="shared" si="40"/>
        <v>Kobak</v>
      </c>
      <c r="R250" s="181" t="s">
        <v>1307</v>
      </c>
      <c r="S250" s="181" t="str">
        <f t="shared" si="41"/>
        <v>Felnőtt kobak</v>
      </c>
      <c r="T250" s="32"/>
      <c r="U250" s="87">
        <v>4031381007872</v>
      </c>
      <c r="V250" s="114">
        <v>325</v>
      </c>
      <c r="W250" s="2" t="s">
        <v>1381</v>
      </c>
      <c r="X250" s="2"/>
      <c r="Y250" s="11"/>
      <c r="Z250" s="127" t="s">
        <v>1387</v>
      </c>
      <c r="AA250" s="65" t="s">
        <v>1421</v>
      </c>
      <c r="AB250" s="140" t="str">
        <f t="shared" si="42"/>
        <v>L(58-62 cm)</v>
      </c>
      <c r="AC250" s="127" t="str">
        <f>IF(Z250="", "", IFERROR(VLOOKUP(Z250, colorList!A:B,2,FALSE),""))</f>
        <v>metálkék</v>
      </c>
    </row>
    <row r="251" spans="1:29" ht="60" customHeight="1" x14ac:dyDescent="0.25">
      <c r="A251" s="23" t="s">
        <v>894</v>
      </c>
      <c r="B251" s="147" t="s">
        <v>1627</v>
      </c>
      <c r="C251" s="147" t="str">
        <f t="shared" si="34"/>
        <v>066318</v>
      </c>
      <c r="D251" s="4" t="str">
        <f t="shared" si="44"/>
        <v>S (52-56cm)</v>
      </c>
      <c r="E251" s="4" t="str">
        <f>IF(D251="", "", IFERROR(VLOOKUP(D251, sizeList!A:B,2,FALSE),""))</f>
        <v>S (52-56cm)</v>
      </c>
      <c r="F251" s="39" t="s">
        <v>1144</v>
      </c>
      <c r="G251" s="39" t="str">
        <f t="shared" si="35"/>
        <v>Casco Champ 3 Plus kobak</v>
      </c>
      <c r="H251" s="172" t="s">
        <v>1189</v>
      </c>
      <c r="I251" s="172" t="str">
        <f t="shared" si="36"/>
        <v>Champ-3 PLUS arabian metallic white</v>
      </c>
      <c r="J251" s="3" t="s">
        <v>1256</v>
      </c>
      <c r="K251" s="3" t="str">
        <f t="shared" si="37"/>
        <v>Casco</v>
      </c>
      <c r="L251" s="181" t="s">
        <v>867</v>
      </c>
      <c r="M251" s="181" t="str">
        <f t="shared" si="38"/>
        <v>Lovasfelszerelés</v>
      </c>
      <c r="N251" s="181" t="s">
        <v>1305</v>
      </c>
      <c r="O251" s="181" t="str">
        <f t="shared" si="39"/>
        <v>Védőfelszerelés</v>
      </c>
      <c r="P251" s="181" t="s">
        <v>1306</v>
      </c>
      <c r="Q251" s="181" t="str">
        <f t="shared" si="40"/>
        <v>Kobak</v>
      </c>
      <c r="R251" s="181" t="s">
        <v>1307</v>
      </c>
      <c r="S251" s="181" t="str">
        <f t="shared" si="41"/>
        <v>Felnőtt kobak</v>
      </c>
      <c r="T251" s="32"/>
      <c r="U251" s="91" t="s">
        <v>1316</v>
      </c>
      <c r="V251" s="114">
        <v>325</v>
      </c>
      <c r="W251" s="2" t="s">
        <v>1381</v>
      </c>
      <c r="X251" s="2"/>
      <c r="Y251" s="11"/>
      <c r="Z251" s="127" t="s">
        <v>1388</v>
      </c>
      <c r="AA251" s="65" t="s">
        <v>1419</v>
      </c>
      <c r="AB251" s="140" t="str">
        <f t="shared" si="42"/>
        <v>S (52-56cm)</v>
      </c>
      <c r="AC251" s="127" t="str">
        <f>IF(Z251="", "", IFERROR(VLOOKUP(Z251, colorList!A:B,2,FALSE),""))</f>
        <v>metálfehér</v>
      </c>
    </row>
    <row r="252" spans="1:29" ht="60" customHeight="1" x14ac:dyDescent="0.25">
      <c r="A252" s="23" t="s">
        <v>895</v>
      </c>
      <c r="B252" s="147" t="s">
        <v>1627</v>
      </c>
      <c r="C252" s="147" t="str">
        <f t="shared" si="34"/>
        <v>066318</v>
      </c>
      <c r="D252" s="4" t="str">
        <f t="shared" si="44"/>
        <v>M(56-58 cm)</v>
      </c>
      <c r="E252" s="4" t="str">
        <f>IF(D252="", "", IFERROR(VLOOKUP(D252, sizeList!A:B,2,FALSE),""))</f>
        <v>M(56-58 cm)</v>
      </c>
      <c r="F252" s="39" t="s">
        <v>1144</v>
      </c>
      <c r="G252" s="39" t="str">
        <f t="shared" si="35"/>
        <v>Casco Champ 3 Plus kobak</v>
      </c>
      <c r="H252" s="172" t="s">
        <v>1189</v>
      </c>
      <c r="I252" s="172" t="str">
        <f t="shared" si="36"/>
        <v>Champ-3 PLUS arabian metallic white</v>
      </c>
      <c r="J252" s="3" t="s">
        <v>1256</v>
      </c>
      <c r="K252" s="3" t="str">
        <f t="shared" si="37"/>
        <v>Casco</v>
      </c>
      <c r="L252" s="181" t="s">
        <v>867</v>
      </c>
      <c r="M252" s="181" t="str">
        <f t="shared" si="38"/>
        <v>Lovasfelszerelés</v>
      </c>
      <c r="N252" s="181" t="s">
        <v>1305</v>
      </c>
      <c r="O252" s="181" t="str">
        <f t="shared" si="39"/>
        <v>Védőfelszerelés</v>
      </c>
      <c r="P252" s="181" t="s">
        <v>1306</v>
      </c>
      <c r="Q252" s="181" t="str">
        <f t="shared" si="40"/>
        <v>Kobak</v>
      </c>
      <c r="R252" s="181" t="s">
        <v>1307</v>
      </c>
      <c r="S252" s="181" t="str">
        <f t="shared" si="41"/>
        <v>Felnőtt kobak</v>
      </c>
      <c r="T252" s="32"/>
      <c r="U252" s="87" t="s">
        <v>1317</v>
      </c>
      <c r="V252" s="114">
        <v>325</v>
      </c>
      <c r="W252" s="2" t="s">
        <v>1381</v>
      </c>
      <c r="X252" s="2"/>
      <c r="Y252" s="11"/>
      <c r="Z252" s="127" t="s">
        <v>1388</v>
      </c>
      <c r="AA252" s="65" t="s">
        <v>1425</v>
      </c>
      <c r="AB252" s="140" t="str">
        <f t="shared" si="42"/>
        <v>M(56-58 cm)</v>
      </c>
      <c r="AC252" s="127" t="str">
        <f>IF(Z252="", "", IFERROR(VLOOKUP(Z252, colorList!A:B,2,FALSE),""))</f>
        <v>metálfehér</v>
      </c>
    </row>
    <row r="253" spans="1:29" ht="60" customHeight="1" x14ac:dyDescent="0.25">
      <c r="A253" s="23" t="s">
        <v>896</v>
      </c>
      <c r="B253" s="147" t="s">
        <v>1627</v>
      </c>
      <c r="C253" s="147" t="str">
        <f t="shared" si="34"/>
        <v>066318</v>
      </c>
      <c r="D253" s="4" t="str">
        <f t="shared" si="44"/>
        <v>L(58-62 cm)</v>
      </c>
      <c r="E253" s="4" t="str">
        <f>IF(D253="", "", IFERROR(VLOOKUP(D253, sizeList!A:B,2,FALSE),""))</f>
        <v>L(58-62 cm)</v>
      </c>
      <c r="F253" s="39" t="s">
        <v>1144</v>
      </c>
      <c r="G253" s="39" t="str">
        <f t="shared" si="35"/>
        <v>Casco Champ 3 Plus kobak</v>
      </c>
      <c r="H253" s="172" t="s">
        <v>1189</v>
      </c>
      <c r="I253" s="172" t="str">
        <f t="shared" si="36"/>
        <v>Champ-3 PLUS arabian metallic white</v>
      </c>
      <c r="J253" s="3" t="s">
        <v>1256</v>
      </c>
      <c r="K253" s="3" t="str">
        <f t="shared" si="37"/>
        <v>Casco</v>
      </c>
      <c r="L253" s="181" t="s">
        <v>867</v>
      </c>
      <c r="M253" s="181" t="str">
        <f t="shared" si="38"/>
        <v>Lovasfelszerelés</v>
      </c>
      <c r="N253" s="181" t="s">
        <v>1305</v>
      </c>
      <c r="O253" s="181" t="str">
        <f t="shared" si="39"/>
        <v>Védőfelszerelés</v>
      </c>
      <c r="P253" s="181" t="s">
        <v>1306</v>
      </c>
      <c r="Q253" s="181" t="str">
        <f t="shared" si="40"/>
        <v>Kobak</v>
      </c>
      <c r="R253" s="181" t="s">
        <v>1307</v>
      </c>
      <c r="S253" s="181" t="str">
        <f t="shared" si="41"/>
        <v>Felnőtt kobak</v>
      </c>
      <c r="T253" s="32"/>
      <c r="U253" s="87" t="s">
        <v>1318</v>
      </c>
      <c r="V253" s="114">
        <v>325</v>
      </c>
      <c r="W253" s="2" t="s">
        <v>1381</v>
      </c>
      <c r="X253" s="2"/>
      <c r="Y253" s="11"/>
      <c r="Z253" s="127" t="s">
        <v>1388</v>
      </c>
      <c r="AA253" s="65" t="s">
        <v>1421</v>
      </c>
      <c r="AB253" s="140" t="str">
        <f t="shared" si="42"/>
        <v>L(58-62 cm)</v>
      </c>
      <c r="AC253" s="127" t="str">
        <f>IF(Z253="", "", IFERROR(VLOOKUP(Z253, colorList!A:B,2,FALSE),""))</f>
        <v>metálfehér</v>
      </c>
    </row>
    <row r="254" spans="1:29" ht="60" customHeight="1" x14ac:dyDescent="0.25">
      <c r="A254" s="23" t="s">
        <v>868</v>
      </c>
      <c r="B254" s="147" t="s">
        <v>1656</v>
      </c>
      <c r="C254" s="147" t="str">
        <f t="shared" si="34"/>
        <v>067022</v>
      </c>
      <c r="D254" t="str">
        <f t="shared" si="44"/>
        <v>S (52-56cm)</v>
      </c>
      <c r="E254" t="str">
        <f>IF(D254="", "", IFERROR(VLOOKUP(D254, sizeList!A:B,2,FALSE),""))</f>
        <v>S (52-56cm)</v>
      </c>
      <c r="F254" s="39" t="s">
        <v>1142</v>
      </c>
      <c r="G254" s="39" t="str">
        <f t="shared" si="35"/>
        <v>Casco APART kobak</v>
      </c>
      <c r="H254" s="172" t="s">
        <v>1180</v>
      </c>
      <c r="I254" s="172" t="str">
        <f t="shared" si="36"/>
        <v>APART, black</v>
      </c>
      <c r="J254" s="3" t="s">
        <v>1256</v>
      </c>
      <c r="K254" s="3" t="str">
        <f t="shared" si="37"/>
        <v>Casco</v>
      </c>
      <c r="L254" s="181" t="s">
        <v>867</v>
      </c>
      <c r="M254" s="181" t="str">
        <f t="shared" si="38"/>
        <v>Lovasfelszerelés</v>
      </c>
      <c r="N254" s="181" t="s">
        <v>1305</v>
      </c>
      <c r="O254" s="181" t="str">
        <f t="shared" si="39"/>
        <v>Védőfelszerelés</v>
      </c>
      <c r="P254" s="181" t="s">
        <v>1306</v>
      </c>
      <c r="Q254" s="181" t="str">
        <f t="shared" si="40"/>
        <v>Kobak</v>
      </c>
      <c r="R254" s="181" t="s">
        <v>1307</v>
      </c>
      <c r="S254" s="181" t="str">
        <f t="shared" si="41"/>
        <v>Felnőtt kobak</v>
      </c>
      <c r="T254" s="1"/>
      <c r="U254" s="91">
        <v>4031381005540</v>
      </c>
      <c r="V254" s="114">
        <v>450</v>
      </c>
      <c r="W254" s="2" t="s">
        <v>1381</v>
      </c>
      <c r="X254" s="3"/>
      <c r="Y254" s="11"/>
      <c r="Z254" s="127" t="s">
        <v>110</v>
      </c>
      <c r="AA254" s="65" t="s">
        <v>1419</v>
      </c>
      <c r="AB254" s="140" t="str">
        <f t="shared" si="42"/>
        <v>S (52-56cm)</v>
      </c>
      <c r="AC254" s="127" t="str">
        <f>IF(Z254="", "", IFERROR(VLOOKUP(Z254, colorList!A:B,2,FALSE),""))</f>
        <v>fekete</v>
      </c>
    </row>
    <row r="255" spans="1:29" ht="60" customHeight="1" x14ac:dyDescent="0.25">
      <c r="A255" s="23" t="s">
        <v>869</v>
      </c>
      <c r="B255" s="147" t="s">
        <v>1656</v>
      </c>
      <c r="C255" s="147" t="str">
        <f t="shared" si="34"/>
        <v>067022</v>
      </c>
      <c r="D255" s="4" t="str">
        <f t="shared" si="44"/>
        <v>M(54-58 cm)</v>
      </c>
      <c r="E255" s="4" t="str">
        <f>IF(D255="", "", IFERROR(VLOOKUP(D255, sizeList!A:B,2,FALSE),""))</f>
        <v>M(54-58 cm)</v>
      </c>
      <c r="F255" s="39" t="s">
        <v>1142</v>
      </c>
      <c r="G255" s="39" t="str">
        <f t="shared" si="35"/>
        <v>Casco APART kobak</v>
      </c>
      <c r="H255" s="172" t="s">
        <v>1180</v>
      </c>
      <c r="I255" s="172" t="str">
        <f t="shared" si="36"/>
        <v>APART, black</v>
      </c>
      <c r="J255" s="3" t="s">
        <v>1256</v>
      </c>
      <c r="K255" s="3" t="str">
        <f t="shared" si="37"/>
        <v>Casco</v>
      </c>
      <c r="L255" s="181" t="s">
        <v>867</v>
      </c>
      <c r="M255" s="181" t="str">
        <f t="shared" si="38"/>
        <v>Lovasfelszerelés</v>
      </c>
      <c r="N255" s="181" t="s">
        <v>1305</v>
      </c>
      <c r="O255" s="181" t="str">
        <f t="shared" si="39"/>
        <v>Védőfelszerelés</v>
      </c>
      <c r="P255" s="181" t="s">
        <v>1306</v>
      </c>
      <c r="Q255" s="181" t="str">
        <f t="shared" si="40"/>
        <v>Kobak</v>
      </c>
      <c r="R255" s="181" t="s">
        <v>1307</v>
      </c>
      <c r="S255" s="181" t="str">
        <f t="shared" si="41"/>
        <v>Felnőtt kobak</v>
      </c>
      <c r="T255" s="32"/>
      <c r="U255" s="87">
        <v>4031381005533</v>
      </c>
      <c r="V255" s="114">
        <v>450</v>
      </c>
      <c r="W255" s="2" t="s">
        <v>1381</v>
      </c>
      <c r="X255" s="2"/>
      <c r="Y255" s="11"/>
      <c r="Z255" s="127" t="s">
        <v>110</v>
      </c>
      <c r="AA255" s="65" t="s">
        <v>565</v>
      </c>
      <c r="AB255" s="140" t="str">
        <f t="shared" si="42"/>
        <v>M(54-58 cm)</v>
      </c>
      <c r="AC255" s="127" t="str">
        <f>IF(Z255="", "", IFERROR(VLOOKUP(Z255, colorList!A:B,2,FALSE),""))</f>
        <v>fekete</v>
      </c>
    </row>
    <row r="256" spans="1:29" ht="60" customHeight="1" x14ac:dyDescent="0.25">
      <c r="A256" s="23" t="s">
        <v>870</v>
      </c>
      <c r="B256" s="147" t="s">
        <v>1656</v>
      </c>
      <c r="C256" s="147" t="str">
        <f t="shared" si="34"/>
        <v>067022</v>
      </c>
      <c r="D256" s="4" t="str">
        <f t="shared" si="44"/>
        <v>L(58-62 cm)</v>
      </c>
      <c r="E256" s="4" t="str">
        <f>IF(D256="", "", IFERROR(VLOOKUP(D256, sizeList!A:B,2,FALSE),""))</f>
        <v>L(58-62 cm)</v>
      </c>
      <c r="F256" s="39" t="s">
        <v>1142</v>
      </c>
      <c r="G256" s="39" t="str">
        <f t="shared" si="35"/>
        <v>Casco APART kobak</v>
      </c>
      <c r="H256" s="172" t="s">
        <v>1180</v>
      </c>
      <c r="I256" s="172" t="str">
        <f t="shared" si="36"/>
        <v>APART, black</v>
      </c>
      <c r="J256" s="3" t="s">
        <v>1256</v>
      </c>
      <c r="K256" s="3" t="str">
        <f t="shared" si="37"/>
        <v>Casco</v>
      </c>
      <c r="L256" s="181" t="s">
        <v>867</v>
      </c>
      <c r="M256" s="181" t="str">
        <f t="shared" si="38"/>
        <v>Lovasfelszerelés</v>
      </c>
      <c r="N256" s="181" t="s">
        <v>1305</v>
      </c>
      <c r="O256" s="181" t="str">
        <f t="shared" si="39"/>
        <v>Védőfelszerelés</v>
      </c>
      <c r="P256" s="181" t="s">
        <v>1306</v>
      </c>
      <c r="Q256" s="181" t="str">
        <f t="shared" si="40"/>
        <v>Kobak</v>
      </c>
      <c r="R256" s="181" t="s">
        <v>1307</v>
      </c>
      <c r="S256" s="181" t="str">
        <f t="shared" si="41"/>
        <v>Felnőtt kobak</v>
      </c>
      <c r="T256" s="32"/>
      <c r="U256" s="87">
        <v>4031381005526</v>
      </c>
      <c r="V256" s="114">
        <v>450</v>
      </c>
      <c r="W256" s="2" t="s">
        <v>1381</v>
      </c>
      <c r="X256" s="2"/>
      <c r="Y256" s="11"/>
      <c r="Z256" s="127" t="s">
        <v>110</v>
      </c>
      <c r="AA256" s="65" t="s">
        <v>1421</v>
      </c>
      <c r="AB256" s="140" t="str">
        <f t="shared" si="42"/>
        <v>L(58-62 cm)</v>
      </c>
      <c r="AC256" s="127" t="str">
        <f>IF(Z256="", "", IFERROR(VLOOKUP(Z256, colorList!A:B,2,FALSE),""))</f>
        <v>fekete</v>
      </c>
    </row>
    <row r="257" spans="1:29" ht="60" customHeight="1" x14ac:dyDescent="0.25">
      <c r="A257" s="23" t="s">
        <v>871</v>
      </c>
      <c r="B257" s="147" t="s">
        <v>1656</v>
      </c>
      <c r="C257" s="147" t="str">
        <f t="shared" si="34"/>
        <v>067024</v>
      </c>
      <c r="D257" s="4" t="str">
        <f t="shared" si="44"/>
        <v>S (52-56cm)</v>
      </c>
      <c r="E257" s="4" t="str">
        <f>IF(D257="", "", IFERROR(VLOOKUP(D257, sizeList!A:B,2,FALSE),""))</f>
        <v>S (52-56cm)</v>
      </c>
      <c r="F257" s="39" t="s">
        <v>1142</v>
      </c>
      <c r="G257" s="39" t="str">
        <f t="shared" si="35"/>
        <v>Casco APART kobak</v>
      </c>
      <c r="H257" s="172" t="s">
        <v>1181</v>
      </c>
      <c r="I257" s="172" t="str">
        <f t="shared" si="36"/>
        <v>APART, flip flop-grey</v>
      </c>
      <c r="J257" s="3" t="s">
        <v>1256</v>
      </c>
      <c r="K257" s="3" t="str">
        <f t="shared" si="37"/>
        <v>Casco</v>
      </c>
      <c r="L257" s="181" t="s">
        <v>867</v>
      </c>
      <c r="M257" s="181" t="str">
        <f t="shared" si="38"/>
        <v>Lovasfelszerelés</v>
      </c>
      <c r="N257" s="181" t="s">
        <v>1305</v>
      </c>
      <c r="O257" s="181" t="str">
        <f t="shared" si="39"/>
        <v>Védőfelszerelés</v>
      </c>
      <c r="P257" s="181" t="s">
        <v>1306</v>
      </c>
      <c r="Q257" s="181" t="str">
        <f t="shared" si="40"/>
        <v>Kobak</v>
      </c>
      <c r="R257" s="181" t="s">
        <v>1307</v>
      </c>
      <c r="S257" s="181" t="str">
        <f t="shared" si="41"/>
        <v>Felnőtt kobak</v>
      </c>
      <c r="T257" s="32"/>
      <c r="U257" s="91">
        <v>4031381005571</v>
      </c>
      <c r="V257" s="114">
        <v>450</v>
      </c>
      <c r="W257" s="2" t="s">
        <v>1381</v>
      </c>
      <c r="X257" s="2"/>
      <c r="Y257" s="11"/>
      <c r="Z257" s="127" t="s">
        <v>1385</v>
      </c>
      <c r="AA257" s="65" t="s">
        <v>1419</v>
      </c>
      <c r="AB257" s="140" t="str">
        <f t="shared" si="42"/>
        <v>S (52-56cm)</v>
      </c>
      <c r="AC257" s="127" t="str">
        <f>IF(Z257="", "", IFERROR(VLOOKUP(Z257, colorList!A:B,2,FALSE),""))</f>
        <v>szürkés barna</v>
      </c>
    </row>
    <row r="258" spans="1:29" ht="60" customHeight="1" x14ac:dyDescent="0.25">
      <c r="A258" s="23" t="s">
        <v>872</v>
      </c>
      <c r="B258" s="147" t="s">
        <v>1656</v>
      </c>
      <c r="C258" s="147" t="str">
        <f t="shared" ref="C258:C279" si="45">LEFT(A258,6)</f>
        <v>067024</v>
      </c>
      <c r="D258" s="4" t="str">
        <f t="shared" si="44"/>
        <v>M(54-58 cm)</v>
      </c>
      <c r="E258" s="4" t="str">
        <f>IF(D258="", "", IFERROR(VLOOKUP(D258, sizeList!A:B,2,FALSE),""))</f>
        <v>M(54-58 cm)</v>
      </c>
      <c r="F258" s="39" t="s">
        <v>1142</v>
      </c>
      <c r="G258" s="39" t="str">
        <f t="shared" ref="G258:G279" si="46">TRIM(CLEAN(SUBSTITUTE(SUBSTITUTE(F258, CHAR(13), ""), CHAR(10), " ")))</f>
        <v>Casco APART kobak</v>
      </c>
      <c r="H258" s="172" t="s">
        <v>1181</v>
      </c>
      <c r="I258" s="172" t="str">
        <f t="shared" ref="I258:I279" si="47">TRIM(CLEAN(SUBSTITUTE(SUBSTITUTE(H258, CHAR(13), ""), CHAR(10), " ")))</f>
        <v>APART, flip flop-grey</v>
      </c>
      <c r="J258" s="3" t="s">
        <v>1256</v>
      </c>
      <c r="K258" s="3" t="str">
        <f t="shared" ref="K258:K279" si="48">TRIM(CLEAN(SUBSTITUTE(SUBSTITUTE(J258, CHAR(13), ""), CHAR(10), " ")))</f>
        <v>Casco</v>
      </c>
      <c r="L258" s="181" t="s">
        <v>867</v>
      </c>
      <c r="M258" s="181" t="str">
        <f t="shared" ref="M258:M279" si="49">TRIM(CLEAN(SUBSTITUTE(SUBSTITUTE(L258, CHAR(13), ""), CHAR(10), " ")))</f>
        <v>Lovasfelszerelés</v>
      </c>
      <c r="N258" s="181" t="s">
        <v>1305</v>
      </c>
      <c r="O258" s="181" t="str">
        <f t="shared" ref="O258:O279" si="50">TRIM(CLEAN(SUBSTITUTE(SUBSTITUTE(N258, CHAR(13), ""), CHAR(10), " ")))</f>
        <v>Védőfelszerelés</v>
      </c>
      <c r="P258" s="181" t="s">
        <v>1306</v>
      </c>
      <c r="Q258" s="181" t="str">
        <f t="shared" ref="Q258:Q279" si="51">TRIM(CLEAN(SUBSTITUTE(SUBSTITUTE(P258, CHAR(13), ""), CHAR(10), " ")))</f>
        <v>Kobak</v>
      </c>
      <c r="R258" s="181" t="s">
        <v>1307</v>
      </c>
      <c r="S258" s="181" t="str">
        <f t="shared" ref="S258:S279" si="52">TRIM(CLEAN(SUBSTITUTE(SUBSTITUTE(R258, CHAR(13), ""), CHAR(10), " ")))</f>
        <v>Felnőtt kobak</v>
      </c>
      <c r="T258" s="32"/>
      <c r="U258" s="87">
        <v>4031381005564</v>
      </c>
      <c r="V258" s="114">
        <v>450</v>
      </c>
      <c r="W258" s="2" t="s">
        <v>1381</v>
      </c>
      <c r="X258" s="2"/>
      <c r="Y258" s="11"/>
      <c r="Z258" s="127" t="s">
        <v>1385</v>
      </c>
      <c r="AA258" s="65" t="s">
        <v>565</v>
      </c>
      <c r="AB258" s="140" t="str">
        <f t="shared" ref="AB258:AB279" si="53">SUBSTITUTE(SUBSTITUTE(AA258,CHAR(13),""),CHAR(10),"")</f>
        <v>M(54-58 cm)</v>
      </c>
      <c r="AC258" s="127" t="str">
        <f>IF(Z258="", "", IFERROR(VLOOKUP(Z258, colorList!A:B,2,FALSE),""))</f>
        <v>szürkés barna</v>
      </c>
    </row>
    <row r="259" spans="1:29" ht="60" customHeight="1" x14ac:dyDescent="0.25">
      <c r="A259" s="23" t="s">
        <v>873</v>
      </c>
      <c r="B259" s="147" t="s">
        <v>1656</v>
      </c>
      <c r="C259" s="147" t="str">
        <f t="shared" si="45"/>
        <v>067024</v>
      </c>
      <c r="D259" s="4" t="str">
        <f t="shared" si="44"/>
        <v>L(58-62 cm)</v>
      </c>
      <c r="E259" s="4" t="str">
        <f>IF(D259="", "", IFERROR(VLOOKUP(D259, sizeList!A:B,2,FALSE),""))</f>
        <v>L(58-62 cm)</v>
      </c>
      <c r="F259" s="39" t="s">
        <v>1142</v>
      </c>
      <c r="G259" s="39" t="str">
        <f t="shared" si="46"/>
        <v>Casco APART kobak</v>
      </c>
      <c r="H259" s="172" t="s">
        <v>1181</v>
      </c>
      <c r="I259" s="172" t="str">
        <f t="shared" si="47"/>
        <v>APART, flip flop-grey</v>
      </c>
      <c r="J259" s="3" t="s">
        <v>1256</v>
      </c>
      <c r="K259" s="3" t="str">
        <f t="shared" si="48"/>
        <v>Casco</v>
      </c>
      <c r="L259" s="181" t="s">
        <v>867</v>
      </c>
      <c r="M259" s="181" t="str">
        <f t="shared" si="49"/>
        <v>Lovasfelszerelés</v>
      </c>
      <c r="N259" s="181" t="s">
        <v>1305</v>
      </c>
      <c r="O259" s="181" t="str">
        <f t="shared" si="50"/>
        <v>Védőfelszerelés</v>
      </c>
      <c r="P259" s="181" t="s">
        <v>1306</v>
      </c>
      <c r="Q259" s="181" t="str">
        <f t="shared" si="51"/>
        <v>Kobak</v>
      </c>
      <c r="R259" s="181" t="s">
        <v>1307</v>
      </c>
      <c r="S259" s="181" t="str">
        <f t="shared" si="52"/>
        <v>Felnőtt kobak</v>
      </c>
      <c r="T259" s="32"/>
      <c r="U259" s="87">
        <v>4031381005557</v>
      </c>
      <c r="V259" s="114">
        <v>450</v>
      </c>
      <c r="W259" s="2" t="s">
        <v>1381</v>
      </c>
      <c r="X259" s="2"/>
      <c r="Y259" s="11"/>
      <c r="Z259" s="127" t="s">
        <v>1385</v>
      </c>
      <c r="AA259" s="65" t="s">
        <v>1421</v>
      </c>
      <c r="AB259" s="140" t="str">
        <f t="shared" si="53"/>
        <v>L(58-62 cm)</v>
      </c>
      <c r="AC259" s="127" t="str">
        <f>IF(Z259="", "", IFERROR(VLOOKUP(Z259, colorList!A:B,2,FALSE),""))</f>
        <v>szürkés barna</v>
      </c>
    </row>
    <row r="260" spans="1:29" ht="60" customHeight="1" x14ac:dyDescent="0.25">
      <c r="A260" s="23" t="s">
        <v>874</v>
      </c>
      <c r="B260" s="147" t="s">
        <v>1656</v>
      </c>
      <c r="C260" s="147" t="str">
        <f t="shared" si="45"/>
        <v>067025</v>
      </c>
      <c r="D260" s="4" t="str">
        <f t="shared" si="44"/>
        <v>S (52-56cm)</v>
      </c>
      <c r="E260" s="4" t="str">
        <f>IF(D260="", "", IFERROR(VLOOKUP(D260, sizeList!A:B,2,FALSE),""))</f>
        <v>S (52-56cm)</v>
      </c>
      <c r="F260" s="39" t="s">
        <v>1142</v>
      </c>
      <c r="G260" s="39" t="str">
        <f t="shared" si="46"/>
        <v>Casco APART kobak</v>
      </c>
      <c r="H260" s="172" t="s">
        <v>1182</v>
      </c>
      <c r="I260" s="172" t="str">
        <f t="shared" si="47"/>
        <v>APART, flip flop-white</v>
      </c>
      <c r="J260" s="3" t="s">
        <v>1256</v>
      </c>
      <c r="K260" s="3" t="str">
        <f t="shared" si="48"/>
        <v>Casco</v>
      </c>
      <c r="L260" s="181" t="s">
        <v>867</v>
      </c>
      <c r="M260" s="181" t="str">
        <f t="shared" si="49"/>
        <v>Lovasfelszerelés</v>
      </c>
      <c r="N260" s="181" t="s">
        <v>1305</v>
      </c>
      <c r="O260" s="181" t="str">
        <f t="shared" si="50"/>
        <v>Védőfelszerelés</v>
      </c>
      <c r="P260" s="181" t="s">
        <v>1306</v>
      </c>
      <c r="Q260" s="181" t="str">
        <f t="shared" si="51"/>
        <v>Kobak</v>
      </c>
      <c r="R260" s="181" t="s">
        <v>1307</v>
      </c>
      <c r="S260" s="181" t="str">
        <f t="shared" si="52"/>
        <v>Felnőtt kobak</v>
      </c>
      <c r="T260" s="32"/>
      <c r="U260" s="91">
        <v>4031381005601</v>
      </c>
      <c r="V260" s="114">
        <v>450</v>
      </c>
      <c r="W260" s="2" t="s">
        <v>1381</v>
      </c>
      <c r="X260" s="2"/>
      <c r="Y260" s="11"/>
      <c r="Z260" s="127" t="s">
        <v>353</v>
      </c>
      <c r="AA260" s="65" t="s">
        <v>1419</v>
      </c>
      <c r="AB260" s="140" t="str">
        <f t="shared" si="53"/>
        <v>S (52-56cm)</v>
      </c>
      <c r="AC260" s="127" t="str">
        <f>IF(Z260="", "", IFERROR(VLOOKUP(Z260, colorList!A:B,2,FALSE),""))</f>
        <v>fehér</v>
      </c>
    </row>
    <row r="261" spans="1:29" ht="60" customHeight="1" x14ac:dyDescent="0.25">
      <c r="A261" s="23" t="s">
        <v>875</v>
      </c>
      <c r="B261" s="147" t="s">
        <v>1656</v>
      </c>
      <c r="C261" s="147" t="str">
        <f t="shared" si="45"/>
        <v>067025</v>
      </c>
      <c r="D261" s="4" t="str">
        <f t="shared" si="44"/>
        <v>M(54-58 cm)</v>
      </c>
      <c r="E261" s="4" t="str">
        <f>IF(D261="", "", IFERROR(VLOOKUP(D261, sizeList!A:B,2,FALSE),""))</f>
        <v>M(54-58 cm)</v>
      </c>
      <c r="F261" s="39" t="s">
        <v>1142</v>
      </c>
      <c r="G261" s="39" t="str">
        <f t="shared" si="46"/>
        <v>Casco APART kobak</v>
      </c>
      <c r="H261" s="172" t="s">
        <v>1182</v>
      </c>
      <c r="I261" s="172" t="str">
        <f t="shared" si="47"/>
        <v>APART, flip flop-white</v>
      </c>
      <c r="J261" s="3" t="s">
        <v>1256</v>
      </c>
      <c r="K261" s="3" t="str">
        <f t="shared" si="48"/>
        <v>Casco</v>
      </c>
      <c r="L261" s="181" t="s">
        <v>867</v>
      </c>
      <c r="M261" s="181" t="str">
        <f t="shared" si="49"/>
        <v>Lovasfelszerelés</v>
      </c>
      <c r="N261" s="181" t="s">
        <v>1305</v>
      </c>
      <c r="O261" s="181" t="str">
        <f t="shared" si="50"/>
        <v>Védőfelszerelés</v>
      </c>
      <c r="P261" s="181" t="s">
        <v>1306</v>
      </c>
      <c r="Q261" s="181" t="str">
        <f t="shared" si="51"/>
        <v>Kobak</v>
      </c>
      <c r="R261" s="181" t="s">
        <v>1307</v>
      </c>
      <c r="S261" s="181" t="str">
        <f t="shared" si="52"/>
        <v>Felnőtt kobak</v>
      </c>
      <c r="T261" s="32"/>
      <c r="U261" s="87">
        <v>4031381005595</v>
      </c>
      <c r="V261" s="114">
        <v>450</v>
      </c>
      <c r="W261" s="2" t="s">
        <v>1381</v>
      </c>
      <c r="X261" s="2"/>
      <c r="Y261" s="11"/>
      <c r="Z261" s="127" t="s">
        <v>353</v>
      </c>
      <c r="AA261" s="65" t="s">
        <v>565</v>
      </c>
      <c r="AB261" s="140" t="str">
        <f t="shared" si="53"/>
        <v>M(54-58 cm)</v>
      </c>
      <c r="AC261" s="127" t="str">
        <f>IF(Z261="", "", IFERROR(VLOOKUP(Z261, colorList!A:B,2,FALSE),""))</f>
        <v>fehér</v>
      </c>
    </row>
    <row r="262" spans="1:29" ht="60" customHeight="1" x14ac:dyDescent="0.25">
      <c r="A262" s="23" t="s">
        <v>876</v>
      </c>
      <c r="B262" s="147" t="s">
        <v>1656</v>
      </c>
      <c r="C262" s="147" t="str">
        <f t="shared" si="45"/>
        <v>067025</v>
      </c>
      <c r="D262" s="4" t="str">
        <f t="shared" si="44"/>
        <v>L(58-62 cm)</v>
      </c>
      <c r="E262" s="4" t="str">
        <f>IF(D262="", "", IFERROR(VLOOKUP(D262, sizeList!A:B,2,FALSE),""))</f>
        <v>L(58-62 cm)</v>
      </c>
      <c r="F262" s="39" t="s">
        <v>1142</v>
      </c>
      <c r="G262" s="39" t="str">
        <f t="shared" si="46"/>
        <v>Casco APART kobak</v>
      </c>
      <c r="H262" s="172" t="s">
        <v>1182</v>
      </c>
      <c r="I262" s="172" t="str">
        <f t="shared" si="47"/>
        <v>APART, flip flop-white</v>
      </c>
      <c r="J262" s="3" t="s">
        <v>1256</v>
      </c>
      <c r="K262" s="3" t="str">
        <f t="shared" si="48"/>
        <v>Casco</v>
      </c>
      <c r="L262" s="181" t="s">
        <v>867</v>
      </c>
      <c r="M262" s="181" t="str">
        <f t="shared" si="49"/>
        <v>Lovasfelszerelés</v>
      </c>
      <c r="N262" s="181" t="s">
        <v>1305</v>
      </c>
      <c r="O262" s="181" t="str">
        <f t="shared" si="50"/>
        <v>Védőfelszerelés</v>
      </c>
      <c r="P262" s="181" t="s">
        <v>1306</v>
      </c>
      <c r="Q262" s="181" t="str">
        <f t="shared" si="51"/>
        <v>Kobak</v>
      </c>
      <c r="R262" s="181" t="s">
        <v>1307</v>
      </c>
      <c r="S262" s="181" t="str">
        <f t="shared" si="52"/>
        <v>Felnőtt kobak</v>
      </c>
      <c r="T262" s="32"/>
      <c r="U262" s="87">
        <v>4031381005588</v>
      </c>
      <c r="V262" s="114">
        <v>450</v>
      </c>
      <c r="W262" s="2" t="s">
        <v>1381</v>
      </c>
      <c r="X262" s="2"/>
      <c r="Y262" s="11"/>
      <c r="Z262" s="127" t="s">
        <v>353</v>
      </c>
      <c r="AA262" s="65" t="s">
        <v>1421</v>
      </c>
      <c r="AB262" s="140" t="str">
        <f t="shared" si="53"/>
        <v>L(58-62 cm)</v>
      </c>
      <c r="AC262" s="127" t="str">
        <f>IF(Z262="", "", IFERROR(VLOOKUP(Z262, colorList!A:B,2,FALSE),""))</f>
        <v>fehér</v>
      </c>
    </row>
    <row r="263" spans="1:29" ht="60" customHeight="1" x14ac:dyDescent="0.25">
      <c r="A263" s="23" t="s">
        <v>877</v>
      </c>
      <c r="B263" s="147" t="s">
        <v>1656</v>
      </c>
      <c r="C263" s="147" t="str">
        <f t="shared" si="45"/>
        <v>067026</v>
      </c>
      <c r="D263" s="4" t="str">
        <f t="shared" si="44"/>
        <v>S (52-56cm)</v>
      </c>
      <c r="E263" s="4" t="str">
        <f>IF(D263="", "", IFERROR(VLOOKUP(D263, sizeList!A:B,2,FALSE),""))</f>
        <v>S (52-56cm)</v>
      </c>
      <c r="F263" s="39" t="s">
        <v>1142</v>
      </c>
      <c r="G263" s="39" t="str">
        <f t="shared" si="46"/>
        <v>Casco APART kobak</v>
      </c>
      <c r="H263" s="172" t="s">
        <v>1183</v>
      </c>
      <c r="I263" s="172" t="str">
        <f t="shared" si="47"/>
        <v>APART, grey</v>
      </c>
      <c r="J263" s="3" t="s">
        <v>1256</v>
      </c>
      <c r="K263" s="3" t="str">
        <f t="shared" si="48"/>
        <v>Casco</v>
      </c>
      <c r="L263" s="181" t="s">
        <v>867</v>
      </c>
      <c r="M263" s="181" t="str">
        <f t="shared" si="49"/>
        <v>Lovasfelszerelés</v>
      </c>
      <c r="N263" s="181" t="s">
        <v>1305</v>
      </c>
      <c r="O263" s="181" t="str">
        <f t="shared" si="50"/>
        <v>Védőfelszerelés</v>
      </c>
      <c r="P263" s="181" t="s">
        <v>1306</v>
      </c>
      <c r="Q263" s="181" t="str">
        <f t="shared" si="51"/>
        <v>Kobak</v>
      </c>
      <c r="R263" s="181" t="s">
        <v>1307</v>
      </c>
      <c r="S263" s="181" t="str">
        <f t="shared" si="52"/>
        <v>Felnőtt kobak</v>
      </c>
      <c r="T263" s="32"/>
      <c r="U263" s="91" t="s">
        <v>1313</v>
      </c>
      <c r="V263" s="114">
        <v>450</v>
      </c>
      <c r="W263" s="2" t="s">
        <v>1381</v>
      </c>
      <c r="X263" s="2"/>
      <c r="Y263" s="11"/>
      <c r="Z263" s="127" t="s">
        <v>190</v>
      </c>
      <c r="AA263" s="65" t="s">
        <v>1419</v>
      </c>
      <c r="AB263" s="140" t="str">
        <f t="shared" si="53"/>
        <v>S (52-56cm)</v>
      </c>
      <c r="AC263" s="127" t="str">
        <f>IF(Z263="", "", IFERROR(VLOOKUP(Z263, colorList!A:B,2,FALSE),""))</f>
        <v>szürke</v>
      </c>
    </row>
    <row r="264" spans="1:29" ht="60" customHeight="1" x14ac:dyDescent="0.25">
      <c r="A264" s="23" t="s">
        <v>878</v>
      </c>
      <c r="B264" s="147" t="s">
        <v>1656</v>
      </c>
      <c r="C264" s="147" t="str">
        <f t="shared" si="45"/>
        <v>067026</v>
      </c>
      <c r="D264" s="4" t="str">
        <f t="shared" si="44"/>
        <v>M(54-58 cm)</v>
      </c>
      <c r="E264" s="4" t="str">
        <f>IF(D264="", "", IFERROR(VLOOKUP(D264, sizeList!A:B,2,FALSE),""))</f>
        <v>M(54-58 cm)</v>
      </c>
      <c r="F264" s="39" t="s">
        <v>1142</v>
      </c>
      <c r="G264" s="39" t="str">
        <f t="shared" si="46"/>
        <v>Casco APART kobak</v>
      </c>
      <c r="H264" s="172" t="s">
        <v>1183</v>
      </c>
      <c r="I264" s="172" t="str">
        <f t="shared" si="47"/>
        <v>APART, grey</v>
      </c>
      <c r="J264" s="3" t="s">
        <v>1256</v>
      </c>
      <c r="K264" s="3" t="str">
        <f t="shared" si="48"/>
        <v>Casco</v>
      </c>
      <c r="L264" s="181" t="s">
        <v>867</v>
      </c>
      <c r="M264" s="181" t="str">
        <f t="shared" si="49"/>
        <v>Lovasfelszerelés</v>
      </c>
      <c r="N264" s="181" t="s">
        <v>1305</v>
      </c>
      <c r="O264" s="181" t="str">
        <f t="shared" si="50"/>
        <v>Védőfelszerelés</v>
      </c>
      <c r="P264" s="181" t="s">
        <v>1306</v>
      </c>
      <c r="Q264" s="181" t="str">
        <f t="shared" si="51"/>
        <v>Kobak</v>
      </c>
      <c r="R264" s="181" t="s">
        <v>1307</v>
      </c>
      <c r="S264" s="181" t="str">
        <f t="shared" si="52"/>
        <v>Felnőtt kobak</v>
      </c>
      <c r="T264" s="32"/>
      <c r="U264" s="87" t="s">
        <v>1314</v>
      </c>
      <c r="V264" s="114">
        <v>450</v>
      </c>
      <c r="W264" s="2" t="s">
        <v>1381</v>
      </c>
      <c r="X264" s="2"/>
      <c r="Y264" s="11"/>
      <c r="Z264" s="127" t="s">
        <v>190</v>
      </c>
      <c r="AA264" s="65" t="s">
        <v>565</v>
      </c>
      <c r="AB264" s="140" t="str">
        <f t="shared" si="53"/>
        <v>M(54-58 cm)</v>
      </c>
      <c r="AC264" s="127" t="str">
        <f>IF(Z264="", "", IFERROR(VLOOKUP(Z264, colorList!A:B,2,FALSE),""))</f>
        <v>szürke</v>
      </c>
    </row>
    <row r="265" spans="1:29" ht="60" customHeight="1" x14ac:dyDescent="0.25">
      <c r="A265" s="23" t="s">
        <v>879</v>
      </c>
      <c r="B265" s="147" t="s">
        <v>1656</v>
      </c>
      <c r="C265" s="147" t="str">
        <f t="shared" si="45"/>
        <v>067026</v>
      </c>
      <c r="D265" s="4" t="str">
        <f t="shared" si="44"/>
        <v>L(58-62 cm)</v>
      </c>
      <c r="E265" s="4" t="str">
        <f>IF(D265="", "", IFERROR(VLOOKUP(D265, sizeList!A:B,2,FALSE),""))</f>
        <v>L(58-62 cm)</v>
      </c>
      <c r="F265" s="39" t="s">
        <v>1142</v>
      </c>
      <c r="G265" s="39" t="str">
        <f t="shared" si="46"/>
        <v>Casco APART kobak</v>
      </c>
      <c r="H265" s="172" t="s">
        <v>1183</v>
      </c>
      <c r="I265" s="172" t="str">
        <f t="shared" si="47"/>
        <v>APART, grey</v>
      </c>
      <c r="J265" s="3" t="s">
        <v>1256</v>
      </c>
      <c r="K265" s="3" t="str">
        <f t="shared" si="48"/>
        <v>Casco</v>
      </c>
      <c r="L265" s="181" t="s">
        <v>867</v>
      </c>
      <c r="M265" s="181" t="str">
        <f t="shared" si="49"/>
        <v>Lovasfelszerelés</v>
      </c>
      <c r="N265" s="181" t="s">
        <v>1305</v>
      </c>
      <c r="O265" s="181" t="str">
        <f t="shared" si="50"/>
        <v>Védőfelszerelés</v>
      </c>
      <c r="P265" s="181" t="s">
        <v>1306</v>
      </c>
      <c r="Q265" s="181" t="str">
        <f t="shared" si="51"/>
        <v>Kobak</v>
      </c>
      <c r="R265" s="181" t="s">
        <v>1307</v>
      </c>
      <c r="S265" s="181" t="str">
        <f t="shared" si="52"/>
        <v>Felnőtt kobak</v>
      </c>
      <c r="T265" s="32"/>
      <c r="U265" s="87" t="s">
        <v>1315</v>
      </c>
      <c r="V265" s="114">
        <v>450</v>
      </c>
      <c r="W265" s="2" t="s">
        <v>1381</v>
      </c>
      <c r="X265" s="2"/>
      <c r="Y265" s="11"/>
      <c r="Z265" s="127" t="s">
        <v>190</v>
      </c>
      <c r="AA265" s="65" t="s">
        <v>1421</v>
      </c>
      <c r="AB265" s="140" t="str">
        <f t="shared" si="53"/>
        <v>L(58-62 cm)</v>
      </c>
      <c r="AC265" s="127" t="str">
        <f>IF(Z265="", "", IFERROR(VLOOKUP(Z265, colorList!A:B,2,FALSE),""))</f>
        <v>szürke</v>
      </c>
    </row>
    <row r="266" spans="1:29" ht="60" customHeight="1" x14ac:dyDescent="0.25">
      <c r="A266" s="23" t="s">
        <v>930</v>
      </c>
      <c r="B266" s="147" t="s">
        <v>1658</v>
      </c>
      <c r="C266" s="147" t="str">
        <f t="shared" si="45"/>
        <v>069542</v>
      </c>
      <c r="D266" s="4" t="str">
        <f t="shared" si="44"/>
        <v>S (52-56cm)</v>
      </c>
      <c r="E266" s="4" t="str">
        <f>IF(D266="", "", IFERROR(VLOOKUP(D266, sizeList!A:B,2,FALSE),""))</f>
        <v>S (52-56cm)</v>
      </c>
      <c r="F266" s="43" t="s">
        <v>1148</v>
      </c>
      <c r="G266" s="43" t="str">
        <f t="shared" si="46"/>
        <v>Casco Prestige Air 2 kobak</v>
      </c>
      <c r="H266" s="172" t="s">
        <v>1201</v>
      </c>
      <c r="I266" s="172" t="str">
        <f t="shared" si="47"/>
        <v>PRESTIGEair2 black</v>
      </c>
      <c r="J266" s="3" t="s">
        <v>1256</v>
      </c>
      <c r="K266" s="3" t="str">
        <f t="shared" si="48"/>
        <v>Casco</v>
      </c>
      <c r="L266" s="181" t="s">
        <v>867</v>
      </c>
      <c r="M266" s="181" t="str">
        <f t="shared" si="49"/>
        <v>Lovasfelszerelés</v>
      </c>
      <c r="N266" s="181" t="s">
        <v>1305</v>
      </c>
      <c r="O266" s="181" t="str">
        <f t="shared" si="50"/>
        <v>Védőfelszerelés</v>
      </c>
      <c r="P266" s="181" t="s">
        <v>1306</v>
      </c>
      <c r="Q266" s="181" t="str">
        <f t="shared" si="51"/>
        <v>Kobak</v>
      </c>
      <c r="R266" s="181" t="s">
        <v>1307</v>
      </c>
      <c r="S266" s="181" t="str">
        <f t="shared" si="52"/>
        <v>Felnőtt kobak</v>
      </c>
      <c r="T266" s="32"/>
      <c r="U266" s="91">
        <v>4031381406231</v>
      </c>
      <c r="V266" s="114">
        <v>200</v>
      </c>
      <c r="W266" s="2" t="s">
        <v>1381</v>
      </c>
      <c r="X266" s="2"/>
      <c r="Y266" s="11"/>
      <c r="Z266" s="127" t="s">
        <v>110</v>
      </c>
      <c r="AA266" s="65" t="s">
        <v>1419</v>
      </c>
      <c r="AB266" s="140" t="str">
        <f t="shared" si="53"/>
        <v>S (52-56cm)</v>
      </c>
      <c r="AC266" s="127" t="str">
        <f>IF(Z266="", "", IFERROR(VLOOKUP(Z266, colorList!A:B,2,FALSE),""))</f>
        <v>fekete</v>
      </c>
    </row>
    <row r="267" spans="1:29" ht="60" customHeight="1" x14ac:dyDescent="0.25">
      <c r="A267" s="23" t="s">
        <v>931</v>
      </c>
      <c r="B267" s="147" t="s">
        <v>1658</v>
      </c>
      <c r="C267" s="147" t="str">
        <f t="shared" si="45"/>
        <v>069542</v>
      </c>
      <c r="D267" s="4" t="str">
        <f t="shared" si="44"/>
        <v>M(57-58 cm)</v>
      </c>
      <c r="E267" s="4" t="str">
        <f>IF(D267="", "", IFERROR(VLOOKUP(D267, sizeList!A:B,2,FALSE),""))</f>
        <v>M(57-58 cm)</v>
      </c>
      <c r="F267" s="43" t="s">
        <v>1148</v>
      </c>
      <c r="G267" s="43" t="str">
        <f t="shared" si="46"/>
        <v>Casco Prestige Air 2 kobak</v>
      </c>
      <c r="H267" s="172" t="s">
        <v>1201</v>
      </c>
      <c r="I267" s="172" t="str">
        <f t="shared" si="47"/>
        <v>PRESTIGEair2 black</v>
      </c>
      <c r="J267" s="3" t="s">
        <v>1256</v>
      </c>
      <c r="K267" s="3" t="str">
        <f t="shared" si="48"/>
        <v>Casco</v>
      </c>
      <c r="L267" s="181" t="s">
        <v>867</v>
      </c>
      <c r="M267" s="181" t="str">
        <f t="shared" si="49"/>
        <v>Lovasfelszerelés</v>
      </c>
      <c r="N267" s="181" t="s">
        <v>1305</v>
      </c>
      <c r="O267" s="181" t="str">
        <f t="shared" si="50"/>
        <v>Védőfelszerelés</v>
      </c>
      <c r="P267" s="181" t="s">
        <v>1306</v>
      </c>
      <c r="Q267" s="181" t="str">
        <f t="shared" si="51"/>
        <v>Kobak</v>
      </c>
      <c r="R267" s="181" t="s">
        <v>1307</v>
      </c>
      <c r="S267" s="181" t="str">
        <f t="shared" si="52"/>
        <v>Felnőtt kobak</v>
      </c>
      <c r="T267" s="32"/>
      <c r="U267" s="87">
        <v>4031381406248</v>
      </c>
      <c r="V267" s="114">
        <v>200</v>
      </c>
      <c r="W267" s="2" t="s">
        <v>1381</v>
      </c>
      <c r="X267" s="2"/>
      <c r="Y267" s="11"/>
      <c r="Z267" s="127" t="s">
        <v>110</v>
      </c>
      <c r="AA267" s="65" t="s">
        <v>566</v>
      </c>
      <c r="AB267" s="140" t="str">
        <f t="shared" si="53"/>
        <v>M(57-58 cm)</v>
      </c>
      <c r="AC267" s="127" t="str">
        <f>IF(Z267="", "", IFERROR(VLOOKUP(Z267, colorList!A:B,2,FALSE),""))</f>
        <v>fekete</v>
      </c>
    </row>
    <row r="268" spans="1:29" ht="60" customHeight="1" x14ac:dyDescent="0.25">
      <c r="A268" s="23" t="s">
        <v>932</v>
      </c>
      <c r="B268" s="147" t="s">
        <v>1658</v>
      </c>
      <c r="C268" s="147" t="str">
        <f t="shared" si="45"/>
        <v>069542</v>
      </c>
      <c r="D268" s="4" t="str">
        <f t="shared" si="44"/>
        <v>L(59-62 cm)</v>
      </c>
      <c r="E268" s="4" t="str">
        <f>IF(D268="", "", IFERROR(VLOOKUP(D268, sizeList!A:B,2,FALSE),""))</f>
        <v>L(59-62 cm)</v>
      </c>
      <c r="F268" s="43" t="s">
        <v>1148</v>
      </c>
      <c r="G268" s="43" t="str">
        <f t="shared" si="46"/>
        <v>Casco Prestige Air 2 kobak</v>
      </c>
      <c r="H268" s="172" t="s">
        <v>1201</v>
      </c>
      <c r="I268" s="172" t="str">
        <f t="shared" si="47"/>
        <v>PRESTIGEair2 black</v>
      </c>
      <c r="J268" s="3" t="s">
        <v>1256</v>
      </c>
      <c r="K268" s="3" t="str">
        <f t="shared" si="48"/>
        <v>Casco</v>
      </c>
      <c r="L268" s="181" t="s">
        <v>867</v>
      </c>
      <c r="M268" s="181" t="str">
        <f t="shared" si="49"/>
        <v>Lovasfelszerelés</v>
      </c>
      <c r="N268" s="181" t="s">
        <v>1305</v>
      </c>
      <c r="O268" s="181" t="str">
        <f t="shared" si="50"/>
        <v>Védőfelszerelés</v>
      </c>
      <c r="P268" s="181" t="s">
        <v>1306</v>
      </c>
      <c r="Q268" s="181" t="str">
        <f t="shared" si="51"/>
        <v>Kobak</v>
      </c>
      <c r="R268" s="181" t="s">
        <v>1307</v>
      </c>
      <c r="S268" s="181" t="str">
        <f t="shared" si="52"/>
        <v>Felnőtt kobak</v>
      </c>
      <c r="T268" s="32"/>
      <c r="U268" s="87">
        <v>4031381406255</v>
      </c>
      <c r="V268" s="114">
        <v>200</v>
      </c>
      <c r="W268" s="2" t="s">
        <v>1381</v>
      </c>
      <c r="X268" s="2"/>
      <c r="Y268" s="11"/>
      <c r="Z268" s="127" t="s">
        <v>110</v>
      </c>
      <c r="AA268" s="65" t="s">
        <v>1422</v>
      </c>
      <c r="AB268" s="140" t="str">
        <f t="shared" si="53"/>
        <v>L(59-62 cm)</v>
      </c>
      <c r="AC268" s="127" t="str">
        <f>IF(Z268="", "", IFERROR(VLOOKUP(Z268, colorList!A:B,2,FALSE),""))</f>
        <v>fekete</v>
      </c>
    </row>
    <row r="269" spans="1:29" ht="60" customHeight="1" thickBot="1" x14ac:dyDescent="0.3">
      <c r="A269" s="34" t="s">
        <v>1075</v>
      </c>
      <c r="B269" s="147" t="str">
        <f>LEFT(A269,4)</f>
        <v>0913</v>
      </c>
      <c r="C269" s="147" t="str">
        <f t="shared" si="45"/>
        <v>091313</v>
      </c>
      <c r="D269" s="4" t="str">
        <f t="shared" si="44"/>
        <v/>
      </c>
      <c r="E269" s="4" t="str">
        <f>IF(D269="", "", IFERROR(VLOOKUP(D269, sizeList!A:B,2,FALSE),""))</f>
        <v/>
      </c>
      <c r="F269" s="54" t="s">
        <v>1175</v>
      </c>
      <c r="G269" s="54" t="str">
        <f t="shared" si="46"/>
        <v>Casco napszemüveg SX-34</v>
      </c>
      <c r="H269" s="81" t="s">
        <v>1275</v>
      </c>
      <c r="I269" s="81" t="str">
        <f t="shared" si="47"/>
        <v>SX-34 carbonic black neon yellow</v>
      </c>
      <c r="J269" s="3" t="s">
        <v>1256</v>
      </c>
      <c r="K269" s="3" t="str">
        <f t="shared" si="48"/>
        <v>Casco</v>
      </c>
      <c r="L269" s="85" t="s">
        <v>867</v>
      </c>
      <c r="M269" s="85" t="str">
        <f t="shared" si="49"/>
        <v>Lovasfelszerelés</v>
      </c>
      <c r="N269" s="85" t="s">
        <v>1305</v>
      </c>
      <c r="O269" s="85" t="str">
        <f t="shared" si="50"/>
        <v>Védőfelszerelés</v>
      </c>
      <c r="P269" s="85" t="s">
        <v>1310</v>
      </c>
      <c r="Q269" s="85" t="str">
        <f t="shared" si="51"/>
        <v>Napszemüveg</v>
      </c>
      <c r="R269" s="183"/>
      <c r="S269" s="183" t="str">
        <f t="shared" si="52"/>
        <v/>
      </c>
      <c r="T269" s="32" t="s">
        <v>1440</v>
      </c>
      <c r="U269" s="92" t="s">
        <v>1678</v>
      </c>
      <c r="V269" s="124">
        <v>90</v>
      </c>
      <c r="W269" s="2" t="s">
        <v>1381</v>
      </c>
      <c r="X269" s="2"/>
      <c r="Y269" s="11"/>
      <c r="Z269" s="162" t="s">
        <v>1402</v>
      </c>
      <c r="AA269" s="77"/>
      <c r="AB269" s="80" t="str">
        <f t="shared" si="53"/>
        <v/>
      </c>
      <c r="AC269" s="162" t="str">
        <f>IF(Z269="", "", IFERROR(VLOOKUP(Z269, colorList!A:B,2,FALSE),""))</f>
        <v>feket/neon sárga</v>
      </c>
    </row>
    <row r="270" spans="1:29" ht="60" customHeight="1" x14ac:dyDescent="0.25">
      <c r="A270" s="34" t="s">
        <v>1066</v>
      </c>
      <c r="B270" s="147" t="s">
        <v>1652</v>
      </c>
      <c r="C270" s="147" t="str">
        <f t="shared" si="45"/>
        <v>091708</v>
      </c>
      <c r="D270" s="4" t="str">
        <f t="shared" si="44"/>
        <v>Uni</v>
      </c>
      <c r="E270" s="4" t="str">
        <f>IF(D270="", "", IFERROR(VLOOKUP(D270, sizeList!A:B,2,FALSE),""))</f>
        <v>Uni</v>
      </c>
      <c r="F270" s="54" t="s">
        <v>1173</v>
      </c>
      <c r="G270" s="54" t="str">
        <f t="shared" si="46"/>
        <v>Casco napszemüveg SX-61 BICOLOR</v>
      </c>
      <c r="H270" s="81" t="s">
        <v>1266</v>
      </c>
      <c r="I270" s="81" t="str">
        <f t="shared" si="47"/>
        <v>SX-61 BICOLOR, black matt shiny bluemirror</v>
      </c>
      <c r="J270" s="3" t="s">
        <v>1256</v>
      </c>
      <c r="K270" s="3" t="str">
        <f t="shared" si="48"/>
        <v>Casco</v>
      </c>
      <c r="L270" s="85" t="s">
        <v>867</v>
      </c>
      <c r="M270" s="85" t="str">
        <f t="shared" si="49"/>
        <v>Lovasfelszerelés</v>
      </c>
      <c r="N270" s="85" t="s">
        <v>1305</v>
      </c>
      <c r="O270" s="85" t="str">
        <f t="shared" si="50"/>
        <v>Védőfelszerelés</v>
      </c>
      <c r="P270" s="85" t="s">
        <v>1310</v>
      </c>
      <c r="Q270" s="85" t="str">
        <f t="shared" si="51"/>
        <v>Napszemüveg</v>
      </c>
      <c r="R270" s="183"/>
      <c r="S270" s="183" t="str">
        <f t="shared" si="52"/>
        <v/>
      </c>
      <c r="T270" s="32" t="s">
        <v>1439</v>
      </c>
      <c r="U270" s="98">
        <v>4031381002846</v>
      </c>
      <c r="V270" s="124">
        <v>70</v>
      </c>
      <c r="W270" s="2" t="s">
        <v>1381</v>
      </c>
      <c r="X270" s="2"/>
      <c r="Y270" s="11"/>
      <c r="Z270" s="162" t="s">
        <v>395</v>
      </c>
      <c r="AA270" s="77" t="s">
        <v>574</v>
      </c>
      <c r="AB270" s="80" t="str">
        <f t="shared" si="53"/>
        <v>Uni</v>
      </c>
      <c r="AC270" s="162" t="str">
        <f>IF(Z270="", "", IFERROR(VLOOKUP(Z270, colorList!A:B,2,FALSE),""))</f>
        <v>fekete/kék</v>
      </c>
    </row>
    <row r="271" spans="1:29" ht="60" customHeight="1" x14ac:dyDescent="0.25">
      <c r="A271" s="34" t="s">
        <v>1067</v>
      </c>
      <c r="B271" s="147" t="s">
        <v>1652</v>
      </c>
      <c r="C271" s="147" t="str">
        <f t="shared" si="45"/>
        <v>091745</v>
      </c>
      <c r="D271" s="4" t="str">
        <f t="shared" si="44"/>
        <v>Uni</v>
      </c>
      <c r="E271" s="4" t="str">
        <f>IF(D271="", "", IFERROR(VLOOKUP(D271, sizeList!A:B,2,FALSE),""))</f>
        <v>Uni</v>
      </c>
      <c r="F271" s="54" t="s">
        <v>1173</v>
      </c>
      <c r="G271" s="54" t="str">
        <f t="shared" si="46"/>
        <v>Casco napszemüveg SX-61 BICOLOR</v>
      </c>
      <c r="H271" s="81" t="s">
        <v>1267</v>
      </c>
      <c r="I271" s="81" t="str">
        <f t="shared" si="47"/>
        <v>SX-61 BICOLOR black matt shinny</v>
      </c>
      <c r="J271" s="3" t="s">
        <v>1256</v>
      </c>
      <c r="K271" s="3" t="str">
        <f t="shared" si="48"/>
        <v>Casco</v>
      </c>
      <c r="L271" s="85" t="s">
        <v>867</v>
      </c>
      <c r="M271" s="85" t="str">
        <f t="shared" si="49"/>
        <v>Lovasfelszerelés</v>
      </c>
      <c r="N271" s="85" t="s">
        <v>1305</v>
      </c>
      <c r="O271" s="85" t="str">
        <f t="shared" si="50"/>
        <v>Védőfelszerelés</v>
      </c>
      <c r="P271" s="85" t="s">
        <v>1310</v>
      </c>
      <c r="Q271" s="85" t="str">
        <f t="shared" si="51"/>
        <v>Napszemüveg</v>
      </c>
      <c r="R271" s="183"/>
      <c r="S271" s="183" t="str">
        <f t="shared" si="52"/>
        <v/>
      </c>
      <c r="T271" s="32" t="s">
        <v>1439</v>
      </c>
      <c r="U271" s="98">
        <v>4031381002846</v>
      </c>
      <c r="V271" s="124">
        <v>70</v>
      </c>
      <c r="W271" s="2" t="s">
        <v>1381</v>
      </c>
      <c r="X271" s="2"/>
      <c r="Y271" s="11"/>
      <c r="Z271" s="162" t="s">
        <v>110</v>
      </c>
      <c r="AA271" s="77" t="s">
        <v>574</v>
      </c>
      <c r="AB271" s="80" t="str">
        <f t="shared" si="53"/>
        <v>Uni</v>
      </c>
      <c r="AC271" s="162" t="str">
        <f>IF(Z271="", "", IFERROR(VLOOKUP(Z271, colorList!A:B,2,FALSE),""))</f>
        <v>fekete</v>
      </c>
    </row>
    <row r="272" spans="1:29" ht="60" customHeight="1" x14ac:dyDescent="0.25">
      <c r="A272" s="34" t="s">
        <v>1068</v>
      </c>
      <c r="B272" s="147" t="s">
        <v>1652</v>
      </c>
      <c r="C272" s="147" t="str">
        <f t="shared" si="45"/>
        <v>091762</v>
      </c>
      <c r="D272" s="4" t="str">
        <f t="shared" si="44"/>
        <v>Uni</v>
      </c>
      <c r="E272" s="4" t="str">
        <f>IF(D272="", "", IFERROR(VLOOKUP(D272, sizeList!A:B,2,FALSE),""))</f>
        <v>Uni</v>
      </c>
      <c r="F272" s="54" t="s">
        <v>1173</v>
      </c>
      <c r="G272" s="54" t="str">
        <f t="shared" si="46"/>
        <v>Casco napszemüveg SX-61 BICOLOR</v>
      </c>
      <c r="H272" s="81" t="s">
        <v>1268</v>
      </c>
      <c r="I272" s="81" t="str">
        <f t="shared" si="47"/>
        <v>SX-61 BICOLOR, black-gunmetal</v>
      </c>
      <c r="J272" s="3" t="s">
        <v>1256</v>
      </c>
      <c r="K272" s="3" t="str">
        <f t="shared" si="48"/>
        <v>Casco</v>
      </c>
      <c r="L272" s="85" t="s">
        <v>867</v>
      </c>
      <c r="M272" s="85" t="str">
        <f t="shared" si="49"/>
        <v>Lovasfelszerelés</v>
      </c>
      <c r="N272" s="85" t="s">
        <v>1305</v>
      </c>
      <c r="O272" s="85" t="str">
        <f t="shared" si="50"/>
        <v>Védőfelszerelés</v>
      </c>
      <c r="P272" s="85" t="s">
        <v>1310</v>
      </c>
      <c r="Q272" s="85" t="str">
        <f t="shared" si="51"/>
        <v>Napszemüveg</v>
      </c>
      <c r="R272" s="183"/>
      <c r="S272" s="183" t="str">
        <f t="shared" si="52"/>
        <v/>
      </c>
      <c r="T272" s="32" t="s">
        <v>1439</v>
      </c>
      <c r="U272" s="194">
        <v>4031381713858</v>
      </c>
      <c r="V272" s="124">
        <v>70</v>
      </c>
      <c r="W272" s="2" t="s">
        <v>1381</v>
      </c>
      <c r="X272" s="2"/>
      <c r="Y272" s="11"/>
      <c r="Z272" s="162" t="s">
        <v>401</v>
      </c>
      <c r="AA272" s="77" t="s">
        <v>574</v>
      </c>
      <c r="AB272" s="80" t="str">
        <f t="shared" si="53"/>
        <v>Uni</v>
      </c>
      <c r="AC272" s="162" t="str">
        <f>IF(Z272="", "", IFERROR(VLOOKUP(Z272, colorList!A:B,2,FALSE),""))</f>
        <v>fekete/szürke</v>
      </c>
    </row>
    <row r="273" spans="1:29" ht="60" customHeight="1" x14ac:dyDescent="0.25">
      <c r="A273" s="34" t="s">
        <v>1069</v>
      </c>
      <c r="B273" s="147" t="s">
        <v>1652</v>
      </c>
      <c r="C273" s="147" t="str">
        <f t="shared" si="45"/>
        <v>091764</v>
      </c>
      <c r="D273" s="4" t="str">
        <f t="shared" si="44"/>
        <v>Uni</v>
      </c>
      <c r="E273" s="4" t="str">
        <f>IF(D273="", "", IFERROR(VLOOKUP(D273, sizeList!A:B,2,FALSE),""))</f>
        <v>Uni</v>
      </c>
      <c r="F273" s="54" t="s">
        <v>1173</v>
      </c>
      <c r="G273" s="54" t="str">
        <f t="shared" si="46"/>
        <v>Casco napszemüveg SX-61 BICOLOR</v>
      </c>
      <c r="H273" s="54" t="s">
        <v>1269</v>
      </c>
      <c r="I273" s="54" t="str">
        <f t="shared" si="47"/>
        <v>SX-61 BICOLOR, navy-black</v>
      </c>
      <c r="J273" s="3" t="s">
        <v>1256</v>
      </c>
      <c r="K273" s="3" t="str">
        <f t="shared" si="48"/>
        <v>Casco</v>
      </c>
      <c r="L273" s="85" t="s">
        <v>867</v>
      </c>
      <c r="M273" s="85" t="str">
        <f t="shared" si="49"/>
        <v>Lovasfelszerelés</v>
      </c>
      <c r="N273" s="85" t="s">
        <v>1305</v>
      </c>
      <c r="O273" s="85" t="str">
        <f t="shared" si="50"/>
        <v>Védőfelszerelés</v>
      </c>
      <c r="P273" s="85" t="s">
        <v>1310</v>
      </c>
      <c r="Q273" s="85" t="str">
        <f t="shared" si="51"/>
        <v>Napszemüveg</v>
      </c>
      <c r="R273" s="183"/>
      <c r="S273" s="183" t="str">
        <f t="shared" si="52"/>
        <v/>
      </c>
      <c r="T273" s="32" t="s">
        <v>1439</v>
      </c>
      <c r="U273" s="98">
        <v>4031381713872</v>
      </c>
      <c r="V273" s="124">
        <v>70</v>
      </c>
      <c r="W273" s="2" t="s">
        <v>1381</v>
      </c>
      <c r="X273" s="2"/>
      <c r="Y273" s="11"/>
      <c r="Z273" s="37" t="s">
        <v>122</v>
      </c>
      <c r="AA273" s="77" t="s">
        <v>574</v>
      </c>
      <c r="AB273" s="80" t="str">
        <f t="shared" si="53"/>
        <v>Uni</v>
      </c>
      <c r="AC273" s="37" t="str">
        <f>IF(Z273="", "", IFERROR(VLOOKUP(Z273, colorList!A:B,2,FALSE),""))</f>
        <v>kék/fekete</v>
      </c>
    </row>
    <row r="274" spans="1:29" ht="60" customHeight="1" x14ac:dyDescent="0.25">
      <c r="A274" s="34" t="s">
        <v>1070</v>
      </c>
      <c r="B274" s="147" t="s">
        <v>1652</v>
      </c>
      <c r="C274" s="147" t="str">
        <f t="shared" si="45"/>
        <v>091766</v>
      </c>
      <c r="D274" s="4" t="str">
        <f t="shared" si="44"/>
        <v>Uni</v>
      </c>
      <c r="E274" s="4" t="str">
        <f>IF(D274="", "", IFERROR(VLOOKUP(D274, sizeList!A:B,2,FALSE),""))</f>
        <v>Uni</v>
      </c>
      <c r="F274" s="54" t="s">
        <v>1173</v>
      </c>
      <c r="G274" s="54" t="str">
        <f t="shared" si="46"/>
        <v>Casco napszemüveg SX-61 BICOLOR</v>
      </c>
      <c r="H274" s="54" t="s">
        <v>1270</v>
      </c>
      <c r="I274" s="54" t="str">
        <f t="shared" si="47"/>
        <v>SX-61 BICOLOR, Crystal rosé</v>
      </c>
      <c r="J274" s="3" t="s">
        <v>1256</v>
      </c>
      <c r="K274" s="3" t="str">
        <f t="shared" si="48"/>
        <v>Casco</v>
      </c>
      <c r="L274" s="85" t="s">
        <v>867</v>
      </c>
      <c r="M274" s="85" t="str">
        <f t="shared" si="49"/>
        <v>Lovasfelszerelés</v>
      </c>
      <c r="N274" s="85" t="s">
        <v>1305</v>
      </c>
      <c r="O274" s="85" t="str">
        <f t="shared" si="50"/>
        <v>Védőfelszerelés</v>
      </c>
      <c r="P274" s="85" t="s">
        <v>1310</v>
      </c>
      <c r="Q274" s="85" t="str">
        <f t="shared" si="51"/>
        <v>Napszemüveg</v>
      </c>
      <c r="R274" s="183"/>
      <c r="S274" s="183" t="str">
        <f t="shared" si="52"/>
        <v/>
      </c>
      <c r="T274" s="32" t="s">
        <v>1439</v>
      </c>
      <c r="U274" s="98">
        <v>4031381713865</v>
      </c>
      <c r="V274" s="124">
        <v>70</v>
      </c>
      <c r="W274" s="2" t="s">
        <v>1381</v>
      </c>
      <c r="X274" s="2"/>
      <c r="Y274" s="11"/>
      <c r="Z274" s="37" t="s">
        <v>1400</v>
      </c>
      <c r="AA274" s="77" t="s">
        <v>574</v>
      </c>
      <c r="AB274" s="80" t="str">
        <f t="shared" si="53"/>
        <v>Uni</v>
      </c>
      <c r="AC274" s="37" t="str">
        <f>IF(Z274="", "", IFERROR(VLOOKUP(Z274, colorList!A:B,2,FALSE),""))</f>
        <v>halvány rozsaszín</v>
      </c>
    </row>
    <row r="275" spans="1:29" ht="60" customHeight="1" x14ac:dyDescent="0.25">
      <c r="A275" s="34" t="s">
        <v>1071</v>
      </c>
      <c r="B275" s="147" t="s">
        <v>1652</v>
      </c>
      <c r="C275" s="147" t="str">
        <f t="shared" si="45"/>
        <v>091747</v>
      </c>
      <c r="D275" s="4" t="str">
        <f t="shared" si="44"/>
        <v>Uni</v>
      </c>
      <c r="E275" s="4" t="str">
        <f>IF(D275="", "", IFERROR(VLOOKUP(D275, sizeList!A:B,2,FALSE),""))</f>
        <v>Uni</v>
      </c>
      <c r="F275" s="54" t="s">
        <v>1173</v>
      </c>
      <c r="G275" s="54" t="str">
        <f t="shared" si="46"/>
        <v>Casco napszemüveg SX-61 BICOLOR</v>
      </c>
      <c r="H275" s="54" t="s">
        <v>1271</v>
      </c>
      <c r="I275" s="54" t="str">
        <f t="shared" si="47"/>
        <v>SX-61 BICOLOR, white-stonegrey</v>
      </c>
      <c r="J275" s="3" t="s">
        <v>1256</v>
      </c>
      <c r="K275" s="3" t="str">
        <f t="shared" si="48"/>
        <v>Casco</v>
      </c>
      <c r="L275" s="85" t="s">
        <v>867</v>
      </c>
      <c r="M275" s="85" t="str">
        <f t="shared" si="49"/>
        <v>Lovasfelszerelés</v>
      </c>
      <c r="N275" s="85" t="s">
        <v>1305</v>
      </c>
      <c r="O275" s="85" t="str">
        <f t="shared" si="50"/>
        <v>Védőfelszerelés</v>
      </c>
      <c r="P275" s="85" t="s">
        <v>1310</v>
      </c>
      <c r="Q275" s="85" t="str">
        <f t="shared" si="51"/>
        <v>Napszemüveg</v>
      </c>
      <c r="R275" s="183"/>
      <c r="S275" s="183" t="str">
        <f t="shared" si="52"/>
        <v/>
      </c>
      <c r="T275" s="32" t="s">
        <v>1439</v>
      </c>
      <c r="U275" s="98">
        <v>4031381002853</v>
      </c>
      <c r="V275" s="124">
        <v>70</v>
      </c>
      <c r="W275" s="2" t="s">
        <v>1381</v>
      </c>
      <c r="X275" s="2"/>
      <c r="Y275" s="11"/>
      <c r="Z275" s="37" t="s">
        <v>1401</v>
      </c>
      <c r="AA275" s="77" t="s">
        <v>574</v>
      </c>
      <c r="AB275" s="80" t="str">
        <f t="shared" si="53"/>
        <v>Uni</v>
      </c>
      <c r="AC275" s="37" t="str">
        <f>IF(Z275="", "", IFERROR(VLOOKUP(Z275, colorList!A:B,2,FALSE),""))</f>
        <v>fehér/szürke</v>
      </c>
    </row>
    <row r="276" spans="1:29" ht="60" customHeight="1" x14ac:dyDescent="0.25">
      <c r="A276" s="34" t="s">
        <v>1072</v>
      </c>
      <c r="B276" s="147" t="s">
        <v>1653</v>
      </c>
      <c r="C276" s="147" t="str">
        <f t="shared" si="45"/>
        <v>091773</v>
      </c>
      <c r="D276" s="4" t="str">
        <f t="shared" si="44"/>
        <v>Uni</v>
      </c>
      <c r="E276" s="4" t="str">
        <f>IF(D276="", "", IFERROR(VLOOKUP(D276, sizeList!A:B,2,FALSE),""))</f>
        <v>Uni</v>
      </c>
      <c r="F276" s="54" t="s">
        <v>1174</v>
      </c>
      <c r="G276" s="54" t="str">
        <f t="shared" si="46"/>
        <v>Casco napszemüveg SX-61</v>
      </c>
      <c r="H276" s="54" t="s">
        <v>1272</v>
      </c>
      <c r="I276" s="54" t="str">
        <f t="shared" si="47"/>
        <v>SX-61 english rose</v>
      </c>
      <c r="J276" s="3" t="s">
        <v>1256</v>
      </c>
      <c r="K276" s="3" t="str">
        <f t="shared" si="48"/>
        <v>Casco</v>
      </c>
      <c r="L276" s="85" t="s">
        <v>867</v>
      </c>
      <c r="M276" s="85" t="str">
        <f t="shared" si="49"/>
        <v>Lovasfelszerelés</v>
      </c>
      <c r="N276" s="85" t="s">
        <v>1305</v>
      </c>
      <c r="O276" s="85" t="str">
        <f t="shared" si="50"/>
        <v>Védőfelszerelés</v>
      </c>
      <c r="P276" s="85" t="s">
        <v>1310</v>
      </c>
      <c r="Q276" s="85" t="str">
        <f t="shared" si="51"/>
        <v>Napszemüveg</v>
      </c>
      <c r="R276" s="183"/>
      <c r="S276" s="183" t="str">
        <f t="shared" si="52"/>
        <v/>
      </c>
      <c r="T276" s="32" t="s">
        <v>1439</v>
      </c>
      <c r="U276" s="98">
        <v>4031381004819</v>
      </c>
      <c r="V276" s="124">
        <v>70</v>
      </c>
      <c r="W276" s="2" t="s">
        <v>1381</v>
      </c>
      <c r="X276" s="2"/>
      <c r="Y276" s="11"/>
      <c r="Z276" s="37" t="s">
        <v>1395</v>
      </c>
      <c r="AA276" s="77" t="s">
        <v>574</v>
      </c>
      <c r="AB276" s="80" t="str">
        <f t="shared" si="53"/>
        <v>Uni</v>
      </c>
      <c r="AC276" s="37" t="str">
        <f>IF(Z276="", "", IFERROR(VLOOKUP(Z276, colorList!A:B,2,FALSE),""))</f>
        <v>rózsaszín</v>
      </c>
    </row>
    <row r="277" spans="1:29" ht="60" customHeight="1" x14ac:dyDescent="0.25">
      <c r="A277" s="34" t="s">
        <v>1073</v>
      </c>
      <c r="B277" s="147" t="s">
        <v>1654</v>
      </c>
      <c r="C277" s="147" t="str">
        <f t="shared" si="45"/>
        <v>091774</v>
      </c>
      <c r="D277" s="4" t="str">
        <f t="shared" si="44"/>
        <v>Uni</v>
      </c>
      <c r="E277" s="4" t="str">
        <f>IF(D277="", "", IFERROR(VLOOKUP(D277, sizeList!A:B,2,FALSE),""))</f>
        <v>Uni</v>
      </c>
      <c r="F277" s="54" t="s">
        <v>1174</v>
      </c>
      <c r="G277" s="54" t="str">
        <f t="shared" si="46"/>
        <v>Casco napszemüveg SX-61</v>
      </c>
      <c r="H277" s="54" t="s">
        <v>1273</v>
      </c>
      <c r="I277" s="54" t="str">
        <f t="shared" si="47"/>
        <v>SX-61 burgundy</v>
      </c>
      <c r="J277" s="3" t="s">
        <v>1256</v>
      </c>
      <c r="K277" s="3" t="str">
        <f t="shared" si="48"/>
        <v>Casco</v>
      </c>
      <c r="L277" s="85" t="s">
        <v>867</v>
      </c>
      <c r="M277" s="85" t="str">
        <f t="shared" si="49"/>
        <v>Lovasfelszerelés</v>
      </c>
      <c r="N277" s="85" t="s">
        <v>1305</v>
      </c>
      <c r="O277" s="85" t="str">
        <f t="shared" si="50"/>
        <v>Védőfelszerelés</v>
      </c>
      <c r="P277" s="85" t="s">
        <v>1310</v>
      </c>
      <c r="Q277" s="85" t="str">
        <f t="shared" si="51"/>
        <v>Napszemüveg</v>
      </c>
      <c r="R277" s="183"/>
      <c r="S277" s="183" t="str">
        <f t="shared" si="52"/>
        <v/>
      </c>
      <c r="T277" s="32" t="s">
        <v>1439</v>
      </c>
      <c r="U277" s="98">
        <v>4031381004826</v>
      </c>
      <c r="V277" s="124">
        <v>70</v>
      </c>
      <c r="W277" s="2" t="s">
        <v>1381</v>
      </c>
      <c r="X277" s="2"/>
      <c r="Y277" s="11"/>
      <c r="Z277" s="37" t="s">
        <v>126</v>
      </c>
      <c r="AA277" s="77" t="s">
        <v>574</v>
      </c>
      <c r="AB277" s="80" t="str">
        <f t="shared" si="53"/>
        <v>Uni</v>
      </c>
      <c r="AC277" s="37" t="str">
        <f>IF(Z277="", "", IFERROR(VLOOKUP(Z277, colorList!A:B,2,FALSE),""))</f>
        <v>bordó</v>
      </c>
    </row>
    <row r="278" spans="1:29" ht="60" customHeight="1" x14ac:dyDescent="0.25">
      <c r="A278" s="34" t="s">
        <v>1074</v>
      </c>
      <c r="B278" s="147" t="s">
        <v>1655</v>
      </c>
      <c r="C278" s="147" t="str">
        <f t="shared" si="45"/>
        <v>091779</v>
      </c>
      <c r="D278" s="4" t="str">
        <f t="shared" si="44"/>
        <v>Uni</v>
      </c>
      <c r="E278" s="4" t="str">
        <f>IF(D278="", "", IFERROR(VLOOKUP(D278, sizeList!A:B,2,FALSE),""))</f>
        <v>Uni</v>
      </c>
      <c r="F278" s="54" t="s">
        <v>1174</v>
      </c>
      <c r="G278" s="54" t="str">
        <f t="shared" si="46"/>
        <v>Casco napszemüveg SX-61</v>
      </c>
      <c r="H278" s="54" t="s">
        <v>1274</v>
      </c>
      <c r="I278" s="54" t="str">
        <f t="shared" si="47"/>
        <v>SX-61 bluegrey</v>
      </c>
      <c r="J278" s="3" t="s">
        <v>1256</v>
      </c>
      <c r="K278" s="3" t="str">
        <f t="shared" si="48"/>
        <v>Casco</v>
      </c>
      <c r="L278" s="85" t="s">
        <v>867</v>
      </c>
      <c r="M278" s="85" t="str">
        <f t="shared" si="49"/>
        <v>Lovasfelszerelés</v>
      </c>
      <c r="N278" s="85" t="s">
        <v>1305</v>
      </c>
      <c r="O278" s="85" t="str">
        <f t="shared" si="50"/>
        <v>Védőfelszerelés</v>
      </c>
      <c r="P278" s="85" t="s">
        <v>1310</v>
      </c>
      <c r="Q278" s="85" t="str">
        <f t="shared" si="51"/>
        <v>Napszemüveg</v>
      </c>
      <c r="R278" s="183"/>
      <c r="S278" s="183" t="str">
        <f t="shared" si="52"/>
        <v/>
      </c>
      <c r="T278" s="32" t="s">
        <v>1439</v>
      </c>
      <c r="U278" s="98">
        <v>4031381004802</v>
      </c>
      <c r="V278" s="124">
        <v>70</v>
      </c>
      <c r="W278" s="2" t="s">
        <v>1381</v>
      </c>
      <c r="X278" s="2"/>
      <c r="Y278" s="11"/>
      <c r="Z278" s="37" t="s">
        <v>1399</v>
      </c>
      <c r="AA278" s="77" t="s">
        <v>574</v>
      </c>
      <c r="AB278" s="80" t="str">
        <f t="shared" si="53"/>
        <v>Uni</v>
      </c>
      <c r="AC278" s="37" t="str">
        <f>IF(Z278="", "", IFERROR(VLOOKUP(Z278, colorList!A:B,2,FALSE),""))</f>
        <v>kékesszürke</v>
      </c>
    </row>
    <row r="279" spans="1:29" ht="60" customHeight="1" thickBot="1" x14ac:dyDescent="0.3">
      <c r="A279" s="164" t="s">
        <v>1065</v>
      </c>
      <c r="B279" s="147" t="s">
        <v>1651</v>
      </c>
      <c r="C279" s="147" t="str">
        <f t="shared" si="45"/>
        <v>091702</v>
      </c>
      <c r="D279" s="4" t="str">
        <f t="shared" si="44"/>
        <v>Uni</v>
      </c>
      <c r="E279" s="4" t="str">
        <f>IF(D279="", "", IFERROR(VLOOKUP(D279, sizeList!A:B,2,FALSE),""))</f>
        <v>Uni</v>
      </c>
      <c r="F279" s="54" t="s">
        <v>1172</v>
      </c>
      <c r="G279" s="54" t="str">
        <f t="shared" si="46"/>
        <v>Casco napszemüveg SX-61 Vautron</v>
      </c>
      <c r="H279" s="54" t="s">
        <v>1265</v>
      </c>
      <c r="I279" s="54" t="str">
        <f t="shared" si="47"/>
        <v>SX-61 Vautron black</v>
      </c>
      <c r="J279" s="3" t="s">
        <v>1256</v>
      </c>
      <c r="K279" s="3" t="str">
        <f t="shared" si="48"/>
        <v>Casco</v>
      </c>
      <c r="L279" s="85" t="s">
        <v>867</v>
      </c>
      <c r="M279" s="85" t="str">
        <f t="shared" si="49"/>
        <v>Lovasfelszerelés</v>
      </c>
      <c r="N279" s="85" t="s">
        <v>1305</v>
      </c>
      <c r="O279" s="85" t="str">
        <f t="shared" si="50"/>
        <v>Védőfelszerelés</v>
      </c>
      <c r="P279" s="85" t="s">
        <v>1310</v>
      </c>
      <c r="Q279" s="85" t="str">
        <f t="shared" si="51"/>
        <v>Napszemüveg</v>
      </c>
      <c r="R279" s="183"/>
      <c r="S279" s="183" t="str">
        <f t="shared" si="52"/>
        <v/>
      </c>
      <c r="T279" s="188" t="s">
        <v>1438</v>
      </c>
      <c r="U279" s="92" t="s">
        <v>1679</v>
      </c>
      <c r="V279" s="200"/>
      <c r="W279" s="146"/>
      <c r="X279" s="35"/>
      <c r="Y279" s="11"/>
      <c r="Z279" s="149" t="s">
        <v>110</v>
      </c>
      <c r="AA279" s="80" t="s">
        <v>574</v>
      </c>
      <c r="AB279" s="80" t="str">
        <f t="shared" si="53"/>
        <v>Uni</v>
      </c>
      <c r="AC279" s="149" t="str">
        <f>IF(Z279="", "", IFERROR(VLOOKUP(Z279, colorList!A:B,2,FALSE),""))</f>
        <v>fekete</v>
      </c>
    </row>
    <row r="349" spans="1:28" s="10" customFormat="1" ht="60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797" spans="1:28" s="10" customFormat="1" ht="60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804" spans="1:28" s="10" customFormat="1" ht="60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8" spans="1:28" s="10" customFormat="1" ht="60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11" spans="1:28" s="10" customFormat="1" ht="60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20" spans="1:28" s="10" customFormat="1" ht="60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1059" spans="1:28" s="10" customFormat="1" ht="60" customHeight="1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319" spans="1:28" s="10" customFormat="1" ht="60" customHeight="1" x14ac:dyDescent="0.2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s="9" customFormat="1" ht="60" customHeight="1" x14ac:dyDescent="0.2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50" spans="1:28" s="10" customFormat="1" ht="60" customHeight="1" x14ac:dyDescent="0.25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s="10" customFormat="1" ht="60" customHeight="1" x14ac:dyDescent="0.25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8" spans="1:28" s="10" customFormat="1" ht="60" customHeight="1" x14ac:dyDescent="0.25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70" spans="1:28" s="10" customFormat="1" ht="60" customHeight="1" x14ac:dyDescent="0.25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s="10" customFormat="1" ht="60" customHeight="1" x14ac:dyDescent="0.25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3" spans="1:28" s="10" customFormat="1" ht="60" customHeight="1" x14ac:dyDescent="0.25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2701" spans="1:28" s="10" customFormat="1" ht="60" customHeight="1" x14ac:dyDescent="0.25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20" spans="1:28" s="10" customFormat="1" ht="60" customHeight="1" x14ac:dyDescent="0.25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s="10" customFormat="1" ht="60" customHeight="1" x14ac:dyDescent="0.25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4051" spans="1:28" s="10" customFormat="1" ht="60" customHeight="1" x14ac:dyDescent="0.25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286" spans="1:28" s="10" customFormat="1" ht="60" customHeight="1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s="10" customFormat="1" ht="60" customHeight="1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s="10" customFormat="1" ht="60" customHeight="1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</sheetData>
  <phoneticPr fontId="7" type="noConversion"/>
  <conditionalFormatting sqref="A2:C279">
    <cfRule type="expression" dxfId="6" priority="14">
      <formula>ISNA(#REF!)</formula>
    </cfRule>
  </conditionalFormatting>
  <conditionalFormatting sqref="F2:F279">
    <cfRule type="expression" dxfId="5" priority="3">
      <formula>ISNA(#REF!)</formula>
    </cfRule>
  </conditionalFormatting>
  <conditionalFormatting sqref="G2:G279">
    <cfRule type="expression" dxfId="4" priority="13">
      <formula>ISNA(#REF!)</formula>
    </cfRule>
  </conditionalFormatting>
  <conditionalFormatting sqref="H2:H279">
    <cfRule type="expression" dxfId="3" priority="2">
      <formula>ISNA(#REF!)</formula>
    </cfRule>
  </conditionalFormatting>
  <conditionalFormatting sqref="I2:I279">
    <cfRule type="expression" dxfId="2" priority="12">
      <formula>ISNA(#REF!)</formula>
    </cfRule>
  </conditionalFormatting>
  <conditionalFormatting sqref="J2:J279">
    <cfRule type="expression" dxfId="1" priority="1">
      <formula>ISNA(#REF!)</formula>
    </cfRule>
  </conditionalFormatting>
  <conditionalFormatting sqref="K2:X279">
    <cfRule type="expression" dxfId="0" priority="11">
      <formula>ISNA(#REF!)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9"/>
  <sheetViews>
    <sheetView workbookViewId="0">
      <selection activeCell="C6" sqref="C6"/>
    </sheetView>
  </sheetViews>
  <sheetFormatPr defaultRowHeight="15" x14ac:dyDescent="0.25"/>
  <cols>
    <col min="1" max="1" width="18.5703125" bestFit="1" customWidth="1"/>
    <col min="2" max="2" width="22.140625" bestFit="1" customWidth="1"/>
    <col min="3" max="3" width="28.5703125" bestFit="1" customWidth="1"/>
    <col min="4" max="4" width="32.28515625" bestFit="1" customWidth="1"/>
  </cols>
  <sheetData>
    <row r="1" spans="1:4" x14ac:dyDescent="0.25">
      <c r="A1" s="20" t="s">
        <v>4</v>
      </c>
      <c r="B1" s="20" t="s">
        <v>5</v>
      </c>
      <c r="C1" s="20" t="s">
        <v>6</v>
      </c>
      <c r="D1" s="20" t="s">
        <v>7</v>
      </c>
    </row>
    <row r="2" spans="1:4" x14ac:dyDescent="0.25">
      <c r="A2" s="21" t="s">
        <v>867</v>
      </c>
      <c r="B2" s="21" t="s">
        <v>1305</v>
      </c>
      <c r="C2" s="21" t="s">
        <v>1306</v>
      </c>
      <c r="D2" s="21" t="s">
        <v>1307</v>
      </c>
    </row>
    <row r="3" spans="1:4" x14ac:dyDescent="0.25">
      <c r="A3" s="21" t="s">
        <v>867</v>
      </c>
      <c r="B3" s="21" t="s">
        <v>1305</v>
      </c>
      <c r="C3" s="21" t="s">
        <v>1306</v>
      </c>
      <c r="D3" s="21" t="s">
        <v>1308</v>
      </c>
    </row>
    <row r="4" spans="1:4" x14ac:dyDescent="0.25">
      <c r="A4" s="21" t="s">
        <v>867</v>
      </c>
      <c r="B4" s="21" t="s">
        <v>1305</v>
      </c>
      <c r="C4" s="21" t="s">
        <v>1306</v>
      </c>
      <c r="D4" s="21" t="s">
        <v>1309</v>
      </c>
    </row>
    <row r="5" spans="1:4" x14ac:dyDescent="0.25">
      <c r="A5" s="21"/>
      <c r="B5" s="21"/>
      <c r="C5" s="21"/>
    </row>
    <row r="6" spans="1:4" x14ac:dyDescent="0.25">
      <c r="A6" s="21" t="s">
        <v>867</v>
      </c>
      <c r="B6" s="21" t="s">
        <v>1305</v>
      </c>
      <c r="C6" s="21" t="s">
        <v>1310</v>
      </c>
      <c r="D6" s="21"/>
    </row>
    <row r="7" spans="1:4" x14ac:dyDescent="0.25">
      <c r="A7" s="21"/>
      <c r="B7" s="21"/>
      <c r="C7" s="21"/>
    </row>
    <row r="8" spans="1:4" x14ac:dyDescent="0.25">
      <c r="A8" s="21" t="s">
        <v>867</v>
      </c>
      <c r="B8" s="21" t="s">
        <v>1311</v>
      </c>
      <c r="C8" s="21" t="s">
        <v>1312</v>
      </c>
      <c r="D8" s="21" t="s">
        <v>1671</v>
      </c>
    </row>
    <row r="9" spans="1:4" x14ac:dyDescent="0.25">
      <c r="A9" s="21"/>
      <c r="B9" s="21"/>
      <c r="C9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85"/>
  <sheetViews>
    <sheetView workbookViewId="0">
      <selection sqref="A1:C1048576"/>
    </sheetView>
  </sheetViews>
  <sheetFormatPr defaultRowHeight="15" x14ac:dyDescent="0.25"/>
  <cols>
    <col min="1" max="1" width="30.42578125" customWidth="1"/>
    <col min="2" max="2" width="22.7109375" customWidth="1"/>
    <col min="3" max="3" width="27.42578125" style="219" bestFit="1" customWidth="1"/>
  </cols>
  <sheetData>
    <row r="1" spans="1:3" x14ac:dyDescent="0.25">
      <c r="A1" t="s">
        <v>16</v>
      </c>
      <c r="B1" t="s">
        <v>17</v>
      </c>
      <c r="C1" t="s">
        <v>19</v>
      </c>
    </row>
    <row r="2" spans="1:3" x14ac:dyDescent="0.25">
      <c r="A2" t="s">
        <v>68</v>
      </c>
      <c r="B2" t="s">
        <v>69</v>
      </c>
      <c r="C2" t="s">
        <v>70</v>
      </c>
    </row>
    <row r="3" spans="1:3" x14ac:dyDescent="0.25">
      <c r="A3" t="s">
        <v>71</v>
      </c>
      <c r="B3" t="s">
        <v>72</v>
      </c>
      <c r="C3" t="s">
        <v>70</v>
      </c>
    </row>
    <row r="4" spans="1:3" ht="30" x14ac:dyDescent="0.25">
      <c r="A4" t="s">
        <v>73</v>
      </c>
      <c r="B4" s="4" t="s">
        <v>1685</v>
      </c>
      <c r="C4" t="s">
        <v>70</v>
      </c>
    </row>
    <row r="5" spans="1:3" ht="30" x14ac:dyDescent="0.25">
      <c r="A5" t="s">
        <v>74</v>
      </c>
      <c r="B5" s="4" t="s">
        <v>1482</v>
      </c>
      <c r="C5" t="s">
        <v>70</v>
      </c>
    </row>
    <row r="6" spans="1:3" x14ac:dyDescent="0.25">
      <c r="A6" t="s">
        <v>75</v>
      </c>
      <c r="B6" t="s">
        <v>76</v>
      </c>
      <c r="C6" t="s">
        <v>77</v>
      </c>
    </row>
    <row r="7" spans="1:3" x14ac:dyDescent="0.25">
      <c r="A7" t="s">
        <v>78</v>
      </c>
      <c r="B7" t="s">
        <v>79</v>
      </c>
      <c r="C7" t="s">
        <v>80</v>
      </c>
    </row>
    <row r="8" spans="1:3" x14ac:dyDescent="0.25">
      <c r="A8" t="s">
        <v>81</v>
      </c>
      <c r="B8" t="s">
        <v>82</v>
      </c>
      <c r="C8" t="s">
        <v>83</v>
      </c>
    </row>
    <row r="9" spans="1:3" ht="30" x14ac:dyDescent="0.25">
      <c r="A9" t="s">
        <v>84</v>
      </c>
      <c r="B9" s="4" t="s">
        <v>1483</v>
      </c>
      <c r="C9" t="s">
        <v>85</v>
      </c>
    </row>
    <row r="10" spans="1:3" ht="30" x14ac:dyDescent="0.25">
      <c r="A10" t="s">
        <v>86</v>
      </c>
      <c r="B10" s="4" t="s">
        <v>1484</v>
      </c>
      <c r="C10" t="s">
        <v>85</v>
      </c>
    </row>
    <row r="11" spans="1:3" x14ac:dyDescent="0.25">
      <c r="A11" t="s">
        <v>87</v>
      </c>
      <c r="B11" t="s">
        <v>87</v>
      </c>
      <c r="C11" t="s">
        <v>88</v>
      </c>
    </row>
    <row r="12" spans="1:3" x14ac:dyDescent="0.25">
      <c r="A12" t="s">
        <v>89</v>
      </c>
      <c r="B12" t="s">
        <v>89</v>
      </c>
      <c r="C12" t="s">
        <v>88</v>
      </c>
    </row>
    <row r="13" spans="1:3" x14ac:dyDescent="0.25">
      <c r="A13" t="s">
        <v>90</v>
      </c>
      <c r="B13" t="s">
        <v>91</v>
      </c>
      <c r="C13" t="s">
        <v>92</v>
      </c>
    </row>
    <row r="14" spans="1:3" x14ac:dyDescent="0.25">
      <c r="A14" t="s">
        <v>93</v>
      </c>
      <c r="B14" t="s">
        <v>94</v>
      </c>
      <c r="C14" t="s">
        <v>92</v>
      </c>
    </row>
    <row r="15" spans="1:3" x14ac:dyDescent="0.25">
      <c r="A15" t="s">
        <v>95</v>
      </c>
      <c r="B15" t="s">
        <v>96</v>
      </c>
      <c r="C15" t="s">
        <v>92</v>
      </c>
    </row>
    <row r="16" spans="1:3" x14ac:dyDescent="0.25">
      <c r="A16" t="s">
        <v>97</v>
      </c>
      <c r="B16" t="s">
        <v>98</v>
      </c>
      <c r="C16" t="s">
        <v>92</v>
      </c>
    </row>
    <row r="17" spans="1:3" x14ac:dyDescent="0.25">
      <c r="A17" t="s">
        <v>99</v>
      </c>
      <c r="B17" t="s">
        <v>100</v>
      </c>
      <c r="C17" t="s">
        <v>92</v>
      </c>
    </row>
    <row r="18" spans="1:3" x14ac:dyDescent="0.25">
      <c r="A18" t="s">
        <v>101</v>
      </c>
      <c r="B18" t="s">
        <v>102</v>
      </c>
      <c r="C18" t="s">
        <v>92</v>
      </c>
    </row>
    <row r="19" spans="1:3" x14ac:dyDescent="0.25">
      <c r="A19" t="s">
        <v>103</v>
      </c>
      <c r="B19" t="s">
        <v>94</v>
      </c>
      <c r="C19" t="s">
        <v>92</v>
      </c>
    </row>
    <row r="20" spans="1:3" x14ac:dyDescent="0.25">
      <c r="A20" t="s">
        <v>104</v>
      </c>
      <c r="B20" t="s">
        <v>105</v>
      </c>
      <c r="C20" t="s">
        <v>106</v>
      </c>
    </row>
    <row r="21" spans="1:3" x14ac:dyDescent="0.25">
      <c r="A21" t="s">
        <v>107</v>
      </c>
      <c r="B21" t="s">
        <v>108</v>
      </c>
      <c r="C21" t="s">
        <v>106</v>
      </c>
    </row>
    <row r="22" spans="1:3" x14ac:dyDescent="0.25">
      <c r="A22" t="s">
        <v>109</v>
      </c>
      <c r="B22" t="s">
        <v>110</v>
      </c>
      <c r="C22" t="s">
        <v>111</v>
      </c>
    </row>
    <row r="23" spans="1:3" x14ac:dyDescent="0.25">
      <c r="A23" t="s">
        <v>112</v>
      </c>
      <c r="B23" t="s">
        <v>113</v>
      </c>
      <c r="C23" t="s">
        <v>111</v>
      </c>
    </row>
    <row r="24" spans="1:3" x14ac:dyDescent="0.25">
      <c r="A24" t="s">
        <v>114</v>
      </c>
      <c r="B24" t="s">
        <v>115</v>
      </c>
      <c r="C24" t="s">
        <v>116</v>
      </c>
    </row>
    <row r="25" spans="1:3" x14ac:dyDescent="0.25">
      <c r="A25" t="s">
        <v>117</v>
      </c>
      <c r="B25" t="s">
        <v>1686</v>
      </c>
      <c r="C25" t="s">
        <v>116</v>
      </c>
    </row>
    <row r="26" spans="1:3" x14ac:dyDescent="0.25">
      <c r="A26" t="s">
        <v>119</v>
      </c>
      <c r="B26" t="s">
        <v>120</v>
      </c>
      <c r="C26" t="s">
        <v>116</v>
      </c>
    </row>
    <row r="27" spans="1:3" x14ac:dyDescent="0.25">
      <c r="A27" t="s">
        <v>1687</v>
      </c>
      <c r="B27" t="s">
        <v>1688</v>
      </c>
      <c r="C27" t="s">
        <v>116</v>
      </c>
    </row>
    <row r="28" spans="1:3" x14ac:dyDescent="0.25">
      <c r="A28" t="s">
        <v>121</v>
      </c>
      <c r="B28" t="s">
        <v>122</v>
      </c>
      <c r="C28" t="s">
        <v>116</v>
      </c>
    </row>
    <row r="29" spans="1:3" x14ac:dyDescent="0.25">
      <c r="A29" t="s">
        <v>123</v>
      </c>
      <c r="B29" t="s">
        <v>1689</v>
      </c>
      <c r="C29" t="s">
        <v>116</v>
      </c>
    </row>
    <row r="30" spans="1:3" x14ac:dyDescent="0.25">
      <c r="A30" t="s">
        <v>124</v>
      </c>
      <c r="B30" t="s">
        <v>118</v>
      </c>
      <c r="C30" t="s">
        <v>116</v>
      </c>
    </row>
    <row r="31" spans="1:3" x14ac:dyDescent="0.25">
      <c r="A31" t="s">
        <v>125</v>
      </c>
      <c r="B31" t="s">
        <v>126</v>
      </c>
      <c r="C31" t="s">
        <v>127</v>
      </c>
    </row>
    <row r="32" spans="1:3" x14ac:dyDescent="0.25">
      <c r="A32" t="s">
        <v>128</v>
      </c>
      <c r="B32" t="s">
        <v>129</v>
      </c>
      <c r="C32" t="s">
        <v>130</v>
      </c>
    </row>
    <row r="33" spans="1:3" x14ac:dyDescent="0.25">
      <c r="A33" t="s">
        <v>131</v>
      </c>
      <c r="B33" t="s">
        <v>1690</v>
      </c>
      <c r="C33" t="s">
        <v>130</v>
      </c>
    </row>
    <row r="34" spans="1:3" x14ac:dyDescent="0.25">
      <c r="A34" t="s">
        <v>132</v>
      </c>
      <c r="B34" t="s">
        <v>133</v>
      </c>
      <c r="C34" t="s">
        <v>130</v>
      </c>
    </row>
    <row r="35" spans="1:3" x14ac:dyDescent="0.25">
      <c r="A35" t="s">
        <v>134</v>
      </c>
      <c r="B35" t="s">
        <v>135</v>
      </c>
      <c r="C35" t="s">
        <v>130</v>
      </c>
    </row>
    <row r="36" spans="1:3" x14ac:dyDescent="0.25">
      <c r="A36" t="s">
        <v>136</v>
      </c>
      <c r="B36" t="s">
        <v>1691</v>
      </c>
      <c r="C36" t="s">
        <v>130</v>
      </c>
    </row>
    <row r="37" spans="1:3" x14ac:dyDescent="0.25">
      <c r="A37" t="s">
        <v>137</v>
      </c>
      <c r="B37" t="s">
        <v>138</v>
      </c>
      <c r="C37" t="s">
        <v>130</v>
      </c>
    </row>
    <row r="38" spans="1:3" x14ac:dyDescent="0.25">
      <c r="A38" t="s">
        <v>139</v>
      </c>
      <c r="B38" t="s">
        <v>140</v>
      </c>
      <c r="C38" t="s">
        <v>130</v>
      </c>
    </row>
    <row r="39" spans="1:3" x14ac:dyDescent="0.25">
      <c r="A39" t="s">
        <v>141</v>
      </c>
      <c r="B39" t="s">
        <v>115</v>
      </c>
      <c r="C39" t="s">
        <v>142</v>
      </c>
    </row>
    <row r="40" spans="1:3" x14ac:dyDescent="0.25">
      <c r="A40" t="s">
        <v>143</v>
      </c>
      <c r="B40" t="s">
        <v>126</v>
      </c>
      <c r="C40" t="s">
        <v>144</v>
      </c>
    </row>
    <row r="41" spans="1:3" x14ac:dyDescent="0.25">
      <c r="A41" t="s">
        <v>145</v>
      </c>
      <c r="B41" t="s">
        <v>1692</v>
      </c>
      <c r="C41" t="s">
        <v>144</v>
      </c>
    </row>
    <row r="42" spans="1:3" x14ac:dyDescent="0.25">
      <c r="A42" t="s">
        <v>146</v>
      </c>
      <c r="B42" t="s">
        <v>1693</v>
      </c>
      <c r="C42" t="s">
        <v>144</v>
      </c>
    </row>
    <row r="43" spans="1:3" x14ac:dyDescent="0.25">
      <c r="A43" t="s">
        <v>147</v>
      </c>
      <c r="B43" t="s">
        <v>126</v>
      </c>
      <c r="C43" t="s">
        <v>148</v>
      </c>
    </row>
    <row r="44" spans="1:3" x14ac:dyDescent="0.25">
      <c r="A44" t="s">
        <v>149</v>
      </c>
      <c r="B44" t="s">
        <v>150</v>
      </c>
      <c r="C44" t="s">
        <v>151</v>
      </c>
    </row>
    <row r="45" spans="1:3" x14ac:dyDescent="0.25">
      <c r="A45" t="s">
        <v>152</v>
      </c>
      <c r="B45" t="s">
        <v>153</v>
      </c>
      <c r="C45" t="s">
        <v>154</v>
      </c>
    </row>
    <row r="46" spans="1:3" x14ac:dyDescent="0.25">
      <c r="A46" t="s">
        <v>155</v>
      </c>
      <c r="B46" t="s">
        <v>156</v>
      </c>
      <c r="C46" t="s">
        <v>154</v>
      </c>
    </row>
    <row r="47" spans="1:3" x14ac:dyDescent="0.25">
      <c r="A47" t="s">
        <v>157</v>
      </c>
      <c r="B47" t="s">
        <v>158</v>
      </c>
      <c r="C47" t="s">
        <v>154</v>
      </c>
    </row>
    <row r="48" spans="1:3" x14ac:dyDescent="0.25">
      <c r="A48" t="s">
        <v>159</v>
      </c>
      <c r="B48" t="s">
        <v>160</v>
      </c>
      <c r="C48" t="s">
        <v>154</v>
      </c>
    </row>
    <row r="49" spans="1:3" x14ac:dyDescent="0.25">
      <c r="A49" t="s">
        <v>161</v>
      </c>
      <c r="B49" t="s">
        <v>162</v>
      </c>
      <c r="C49" t="s">
        <v>154</v>
      </c>
    </row>
    <row r="50" spans="1:3" x14ac:dyDescent="0.25">
      <c r="A50" t="s">
        <v>163</v>
      </c>
      <c r="B50" t="s">
        <v>1694</v>
      </c>
      <c r="C50" t="s">
        <v>154</v>
      </c>
    </row>
    <row r="51" spans="1:3" x14ac:dyDescent="0.25">
      <c r="A51" t="s">
        <v>164</v>
      </c>
      <c r="B51" t="s">
        <v>1391</v>
      </c>
      <c r="C51" t="s">
        <v>154</v>
      </c>
    </row>
    <row r="52" spans="1:3" x14ac:dyDescent="0.25">
      <c r="A52" t="s">
        <v>165</v>
      </c>
      <c r="B52" t="s">
        <v>166</v>
      </c>
      <c r="C52" t="s">
        <v>167</v>
      </c>
    </row>
    <row r="53" spans="1:3" x14ac:dyDescent="0.25">
      <c r="A53" t="s">
        <v>1695</v>
      </c>
      <c r="B53" t="s">
        <v>1696</v>
      </c>
      <c r="C53" t="s">
        <v>232</v>
      </c>
    </row>
    <row r="54" spans="1:3" x14ac:dyDescent="0.25">
      <c r="A54" t="s">
        <v>168</v>
      </c>
      <c r="B54" t="s">
        <v>169</v>
      </c>
      <c r="C54" t="s">
        <v>170</v>
      </c>
    </row>
    <row r="55" spans="1:3" x14ac:dyDescent="0.25">
      <c r="A55" t="s">
        <v>1697</v>
      </c>
      <c r="B55" t="s">
        <v>1414</v>
      </c>
      <c r="C55" t="s">
        <v>290</v>
      </c>
    </row>
    <row r="56" spans="1:3" x14ac:dyDescent="0.25">
      <c r="A56" t="s">
        <v>171</v>
      </c>
      <c r="B56" s="4" t="s">
        <v>1576</v>
      </c>
      <c r="C56" t="s">
        <v>172</v>
      </c>
    </row>
    <row r="57" spans="1:3" ht="30" x14ac:dyDescent="0.25">
      <c r="A57" t="s">
        <v>173</v>
      </c>
      <c r="B57" s="4" t="s">
        <v>1698</v>
      </c>
      <c r="C57" t="s">
        <v>174</v>
      </c>
    </row>
    <row r="58" spans="1:3" x14ac:dyDescent="0.25">
      <c r="A58" t="s">
        <v>175</v>
      </c>
      <c r="B58" s="4" t="s">
        <v>176</v>
      </c>
      <c r="C58" t="s">
        <v>177</v>
      </c>
    </row>
    <row r="59" spans="1:3" ht="30" x14ac:dyDescent="0.25">
      <c r="A59" t="s">
        <v>178</v>
      </c>
      <c r="B59" s="4" t="s">
        <v>1485</v>
      </c>
      <c r="C59" t="s">
        <v>179</v>
      </c>
    </row>
    <row r="60" spans="1:3" x14ac:dyDescent="0.25">
      <c r="A60" t="s">
        <v>1699</v>
      </c>
      <c r="B60" t="s">
        <v>1700</v>
      </c>
      <c r="C60" t="s">
        <v>1701</v>
      </c>
    </row>
    <row r="61" spans="1:3" x14ac:dyDescent="0.25">
      <c r="A61" t="s">
        <v>180</v>
      </c>
      <c r="B61" t="s">
        <v>181</v>
      </c>
      <c r="C61" t="s">
        <v>182</v>
      </c>
    </row>
    <row r="62" spans="1:3" x14ac:dyDescent="0.25">
      <c r="A62" t="s">
        <v>183</v>
      </c>
      <c r="B62" t="s">
        <v>184</v>
      </c>
      <c r="C62" t="s">
        <v>185</v>
      </c>
    </row>
    <row r="63" spans="1:3" x14ac:dyDescent="0.25">
      <c r="A63" t="s">
        <v>186</v>
      </c>
      <c r="B63" t="s">
        <v>187</v>
      </c>
      <c r="C63" t="s">
        <v>188</v>
      </c>
    </row>
    <row r="64" spans="1:3" x14ac:dyDescent="0.25">
      <c r="A64" t="s">
        <v>189</v>
      </c>
      <c r="B64" t="s">
        <v>190</v>
      </c>
      <c r="C64" t="s">
        <v>191</v>
      </c>
    </row>
    <row r="65" spans="1:3" x14ac:dyDescent="0.25">
      <c r="A65" t="s">
        <v>192</v>
      </c>
      <c r="B65" t="s">
        <v>1702</v>
      </c>
      <c r="C65" t="s">
        <v>193</v>
      </c>
    </row>
    <row r="66" spans="1:3" x14ac:dyDescent="0.25">
      <c r="A66" t="s">
        <v>194</v>
      </c>
      <c r="B66" t="s">
        <v>195</v>
      </c>
      <c r="C66" t="s">
        <v>196</v>
      </c>
    </row>
    <row r="67" spans="1:3" x14ac:dyDescent="0.25">
      <c r="A67" t="s">
        <v>197</v>
      </c>
      <c r="B67" t="s">
        <v>1703</v>
      </c>
      <c r="C67" t="s">
        <v>198</v>
      </c>
    </row>
    <row r="68" spans="1:3" x14ac:dyDescent="0.25">
      <c r="A68" t="s">
        <v>1704</v>
      </c>
      <c r="B68" t="s">
        <v>1705</v>
      </c>
      <c r="C68" t="s">
        <v>198</v>
      </c>
    </row>
    <row r="69" spans="1:3" x14ac:dyDescent="0.25">
      <c r="A69" t="s">
        <v>199</v>
      </c>
      <c r="B69" s="4" t="s">
        <v>200</v>
      </c>
      <c r="C69" t="s">
        <v>201</v>
      </c>
    </row>
    <row r="70" spans="1:3" x14ac:dyDescent="0.25">
      <c r="A70" t="s">
        <v>202</v>
      </c>
      <c r="B70" t="s">
        <v>203</v>
      </c>
      <c r="C70" t="s">
        <v>204</v>
      </c>
    </row>
    <row r="71" spans="1:3" x14ac:dyDescent="0.25">
      <c r="A71" t="s">
        <v>205</v>
      </c>
      <c r="B71" t="s">
        <v>206</v>
      </c>
      <c r="C71" t="s">
        <v>207</v>
      </c>
    </row>
    <row r="72" spans="1:3" ht="30" x14ac:dyDescent="0.25">
      <c r="A72" t="s">
        <v>208</v>
      </c>
      <c r="B72" s="4" t="s">
        <v>1486</v>
      </c>
      <c r="C72" t="s">
        <v>209</v>
      </c>
    </row>
    <row r="73" spans="1:3" x14ac:dyDescent="0.25">
      <c r="A73" t="s">
        <v>210</v>
      </c>
      <c r="B73" t="s">
        <v>211</v>
      </c>
      <c r="C73" t="s">
        <v>212</v>
      </c>
    </row>
    <row r="74" spans="1:3" x14ac:dyDescent="0.25">
      <c r="A74" t="s">
        <v>213</v>
      </c>
      <c r="B74" t="s">
        <v>211</v>
      </c>
      <c r="C74" t="s">
        <v>212</v>
      </c>
    </row>
    <row r="75" spans="1:3" x14ac:dyDescent="0.25">
      <c r="A75" t="s">
        <v>214</v>
      </c>
      <c r="B75" t="s">
        <v>1706</v>
      </c>
      <c r="C75" t="s">
        <v>215</v>
      </c>
    </row>
    <row r="76" spans="1:3" x14ac:dyDescent="0.25">
      <c r="A76" t="s">
        <v>216</v>
      </c>
      <c r="B76" t="s">
        <v>217</v>
      </c>
      <c r="C76" t="s">
        <v>116</v>
      </c>
    </row>
    <row r="77" spans="1:3" x14ac:dyDescent="0.25">
      <c r="A77" t="s">
        <v>218</v>
      </c>
      <c r="B77" t="s">
        <v>166</v>
      </c>
      <c r="C77" t="s">
        <v>204</v>
      </c>
    </row>
    <row r="78" spans="1:3" x14ac:dyDescent="0.25">
      <c r="A78" t="s">
        <v>219</v>
      </c>
      <c r="B78" t="s">
        <v>220</v>
      </c>
      <c r="C78" t="s">
        <v>167</v>
      </c>
    </row>
    <row r="79" spans="1:3" x14ac:dyDescent="0.25">
      <c r="A79" t="s">
        <v>221</v>
      </c>
      <c r="B79" t="s">
        <v>222</v>
      </c>
      <c r="C79" t="s">
        <v>223</v>
      </c>
    </row>
    <row r="80" spans="1:3" x14ac:dyDescent="0.25">
      <c r="A80" t="s">
        <v>224</v>
      </c>
      <c r="B80" t="s">
        <v>1576</v>
      </c>
      <c r="C80" t="s">
        <v>116</v>
      </c>
    </row>
    <row r="81" spans="1:3" x14ac:dyDescent="0.25">
      <c r="A81" t="s">
        <v>225</v>
      </c>
      <c r="B81" t="s">
        <v>226</v>
      </c>
      <c r="C81" t="s">
        <v>227</v>
      </c>
    </row>
    <row r="82" spans="1:3" x14ac:dyDescent="0.25">
      <c r="A82" t="s">
        <v>228</v>
      </c>
      <c r="B82" t="s">
        <v>229</v>
      </c>
      <c r="C82" t="s">
        <v>230</v>
      </c>
    </row>
    <row r="83" spans="1:3" x14ac:dyDescent="0.25">
      <c r="A83" t="s">
        <v>231</v>
      </c>
      <c r="B83" t="s">
        <v>231</v>
      </c>
      <c r="C83" t="s">
        <v>232</v>
      </c>
    </row>
    <row r="84" spans="1:3" x14ac:dyDescent="0.25">
      <c r="A84" t="s">
        <v>233</v>
      </c>
      <c r="B84" t="s">
        <v>1576</v>
      </c>
      <c r="C84" t="s">
        <v>179</v>
      </c>
    </row>
    <row r="85" spans="1:3" x14ac:dyDescent="0.25">
      <c r="A85" t="s">
        <v>234</v>
      </c>
      <c r="B85" t="s">
        <v>1576</v>
      </c>
      <c r="C85" t="s">
        <v>179</v>
      </c>
    </row>
    <row r="86" spans="1:3" x14ac:dyDescent="0.25">
      <c r="A86" t="s">
        <v>235</v>
      </c>
      <c r="B86" t="s">
        <v>236</v>
      </c>
      <c r="C86" t="s">
        <v>201</v>
      </c>
    </row>
    <row r="87" spans="1:3" x14ac:dyDescent="0.25">
      <c r="A87" t="s">
        <v>237</v>
      </c>
      <c r="B87" t="s">
        <v>238</v>
      </c>
      <c r="C87" t="s">
        <v>207</v>
      </c>
    </row>
    <row r="88" spans="1:3" x14ac:dyDescent="0.25">
      <c r="A88" t="s">
        <v>239</v>
      </c>
      <c r="B88" t="s">
        <v>240</v>
      </c>
      <c r="C88" t="s">
        <v>241</v>
      </c>
    </row>
    <row r="89" spans="1:3" x14ac:dyDescent="0.25">
      <c r="A89" t="s">
        <v>242</v>
      </c>
      <c r="B89" t="s">
        <v>243</v>
      </c>
      <c r="C89" t="s">
        <v>244</v>
      </c>
    </row>
    <row r="90" spans="1:3" x14ac:dyDescent="0.25">
      <c r="A90" t="s">
        <v>245</v>
      </c>
      <c r="B90" t="s">
        <v>246</v>
      </c>
      <c r="C90" t="s">
        <v>204</v>
      </c>
    </row>
    <row r="91" spans="1:3" x14ac:dyDescent="0.25">
      <c r="A91" t="s">
        <v>247</v>
      </c>
      <c r="B91" t="s">
        <v>203</v>
      </c>
      <c r="C91" t="s">
        <v>204</v>
      </c>
    </row>
    <row r="92" spans="1:3" x14ac:dyDescent="0.25">
      <c r="A92" t="s">
        <v>248</v>
      </c>
      <c r="B92" t="s">
        <v>249</v>
      </c>
      <c r="C92" t="s">
        <v>204</v>
      </c>
    </row>
    <row r="93" spans="1:3" x14ac:dyDescent="0.25">
      <c r="A93" t="s">
        <v>250</v>
      </c>
      <c r="B93" t="s">
        <v>249</v>
      </c>
      <c r="C93" t="s">
        <v>204</v>
      </c>
    </row>
    <row r="94" spans="1:3" x14ac:dyDescent="0.25">
      <c r="A94" t="s">
        <v>251</v>
      </c>
      <c r="B94" t="s">
        <v>252</v>
      </c>
      <c r="C94" t="s">
        <v>207</v>
      </c>
    </row>
    <row r="95" spans="1:3" x14ac:dyDescent="0.25">
      <c r="A95" t="s">
        <v>253</v>
      </c>
      <c r="B95" t="s">
        <v>254</v>
      </c>
      <c r="C95" t="s">
        <v>207</v>
      </c>
    </row>
    <row r="96" spans="1:3" x14ac:dyDescent="0.25">
      <c r="A96" t="s">
        <v>255</v>
      </c>
      <c r="B96" t="s">
        <v>256</v>
      </c>
      <c r="C96" t="s">
        <v>207</v>
      </c>
    </row>
    <row r="97" spans="1:3" x14ac:dyDescent="0.25">
      <c r="A97" t="s">
        <v>257</v>
      </c>
      <c r="B97" t="s">
        <v>258</v>
      </c>
      <c r="C97" t="s">
        <v>207</v>
      </c>
    </row>
    <row r="98" spans="1:3" x14ac:dyDescent="0.25">
      <c r="A98" t="s">
        <v>259</v>
      </c>
      <c r="B98" t="s">
        <v>1707</v>
      </c>
      <c r="C98" t="s">
        <v>207</v>
      </c>
    </row>
    <row r="99" spans="1:3" x14ac:dyDescent="0.25">
      <c r="A99" t="s">
        <v>260</v>
      </c>
      <c r="B99" t="s">
        <v>1708</v>
      </c>
      <c r="C99" t="s">
        <v>207</v>
      </c>
    </row>
    <row r="100" spans="1:3" x14ac:dyDescent="0.25">
      <c r="A100" t="s">
        <v>261</v>
      </c>
      <c r="B100" t="s">
        <v>262</v>
      </c>
      <c r="C100" t="s">
        <v>207</v>
      </c>
    </row>
    <row r="101" spans="1:3" x14ac:dyDescent="0.25">
      <c r="A101" t="s">
        <v>263</v>
      </c>
      <c r="B101" t="s">
        <v>262</v>
      </c>
      <c r="C101" t="s">
        <v>207</v>
      </c>
    </row>
    <row r="102" spans="1:3" x14ac:dyDescent="0.25">
      <c r="A102" t="s">
        <v>264</v>
      </c>
      <c r="B102" t="s">
        <v>1709</v>
      </c>
      <c r="C102" t="s">
        <v>207</v>
      </c>
    </row>
    <row r="103" spans="1:3" x14ac:dyDescent="0.25">
      <c r="A103" t="s">
        <v>265</v>
      </c>
      <c r="B103" t="s">
        <v>266</v>
      </c>
      <c r="C103" t="s">
        <v>207</v>
      </c>
    </row>
    <row r="104" spans="1:3" x14ac:dyDescent="0.25">
      <c r="A104" t="s">
        <v>267</v>
      </c>
      <c r="B104" t="s">
        <v>268</v>
      </c>
      <c r="C104" t="s">
        <v>269</v>
      </c>
    </row>
    <row r="105" spans="1:3" x14ac:dyDescent="0.25">
      <c r="A105" t="s">
        <v>270</v>
      </c>
      <c r="B105" t="s">
        <v>238</v>
      </c>
      <c r="C105" t="s">
        <v>271</v>
      </c>
    </row>
    <row r="106" spans="1:3" x14ac:dyDescent="0.25">
      <c r="A106" t="s">
        <v>272</v>
      </c>
      <c r="B106" t="s">
        <v>1565</v>
      </c>
      <c r="C106" t="s">
        <v>271</v>
      </c>
    </row>
    <row r="107" spans="1:3" x14ac:dyDescent="0.25">
      <c r="A107" t="s">
        <v>273</v>
      </c>
      <c r="B107" t="s">
        <v>1710</v>
      </c>
      <c r="C107" t="s">
        <v>271</v>
      </c>
    </row>
    <row r="108" spans="1:3" x14ac:dyDescent="0.25">
      <c r="A108" t="s">
        <v>274</v>
      </c>
      <c r="B108" t="s">
        <v>275</v>
      </c>
      <c r="C108" t="s">
        <v>276</v>
      </c>
    </row>
    <row r="109" spans="1:3" x14ac:dyDescent="0.25">
      <c r="A109" t="s">
        <v>277</v>
      </c>
      <c r="B109" t="s">
        <v>278</v>
      </c>
      <c r="C109" t="s">
        <v>276</v>
      </c>
    </row>
    <row r="110" spans="1:3" x14ac:dyDescent="0.25">
      <c r="A110" t="s">
        <v>279</v>
      </c>
      <c r="B110" t="s">
        <v>275</v>
      </c>
      <c r="C110" t="s">
        <v>276</v>
      </c>
    </row>
    <row r="111" spans="1:3" x14ac:dyDescent="0.25">
      <c r="A111" t="s">
        <v>280</v>
      </c>
      <c r="B111" t="s">
        <v>115</v>
      </c>
      <c r="C111" t="s">
        <v>281</v>
      </c>
    </row>
    <row r="112" spans="1:3" x14ac:dyDescent="0.25">
      <c r="A112" t="s">
        <v>282</v>
      </c>
      <c r="B112" t="s">
        <v>283</v>
      </c>
      <c r="C112" t="s">
        <v>284</v>
      </c>
    </row>
    <row r="113" spans="1:3" x14ac:dyDescent="0.25">
      <c r="A113" t="s">
        <v>285</v>
      </c>
      <c r="B113" t="s">
        <v>286</v>
      </c>
      <c r="C113" t="s">
        <v>287</v>
      </c>
    </row>
    <row r="114" spans="1:3" x14ac:dyDescent="0.25">
      <c r="A114" t="s">
        <v>288</v>
      </c>
      <c r="B114" t="s">
        <v>289</v>
      </c>
      <c r="C114" t="s">
        <v>290</v>
      </c>
    </row>
    <row r="115" spans="1:3" x14ac:dyDescent="0.25">
      <c r="A115" t="s">
        <v>291</v>
      </c>
      <c r="B115" t="s">
        <v>292</v>
      </c>
      <c r="C115" t="s">
        <v>290</v>
      </c>
    </row>
    <row r="116" spans="1:3" x14ac:dyDescent="0.25">
      <c r="A116" t="s">
        <v>293</v>
      </c>
      <c r="B116" t="s">
        <v>203</v>
      </c>
      <c r="C116" t="s">
        <v>204</v>
      </c>
    </row>
    <row r="117" spans="1:3" x14ac:dyDescent="0.25">
      <c r="A117" t="s">
        <v>294</v>
      </c>
      <c r="B117" t="s">
        <v>294</v>
      </c>
      <c r="C117" t="s">
        <v>295</v>
      </c>
    </row>
    <row r="118" spans="1:3" x14ac:dyDescent="0.25">
      <c r="A118" t="s">
        <v>296</v>
      </c>
      <c r="B118" t="s">
        <v>297</v>
      </c>
      <c r="C118" t="s">
        <v>290</v>
      </c>
    </row>
    <row r="119" spans="1:3" x14ac:dyDescent="0.25">
      <c r="A119" t="s">
        <v>298</v>
      </c>
      <c r="B119" t="s">
        <v>211</v>
      </c>
      <c r="C119" t="s">
        <v>290</v>
      </c>
    </row>
    <row r="120" spans="1:3" x14ac:dyDescent="0.25">
      <c r="A120" t="s">
        <v>1711</v>
      </c>
      <c r="B120" t="s">
        <v>1711</v>
      </c>
      <c r="C120" t="s">
        <v>1712</v>
      </c>
    </row>
    <row r="121" spans="1:3" x14ac:dyDescent="0.25">
      <c r="A121" t="s">
        <v>1713</v>
      </c>
      <c r="B121" t="s">
        <v>1714</v>
      </c>
      <c r="C121" t="s">
        <v>1712</v>
      </c>
    </row>
    <row r="122" spans="1:3" x14ac:dyDescent="0.25">
      <c r="A122" t="s">
        <v>1715</v>
      </c>
      <c r="B122" t="s">
        <v>1716</v>
      </c>
      <c r="C122" t="s">
        <v>1712</v>
      </c>
    </row>
    <row r="123" spans="1:3" x14ac:dyDescent="0.25">
      <c r="A123" t="s">
        <v>1717</v>
      </c>
      <c r="B123" t="s">
        <v>1576</v>
      </c>
      <c r="C123" t="s">
        <v>300</v>
      </c>
    </row>
    <row r="124" spans="1:3" x14ac:dyDescent="0.25">
      <c r="A124" t="s">
        <v>299</v>
      </c>
      <c r="B124" t="s">
        <v>1576</v>
      </c>
      <c r="C124" t="s">
        <v>300</v>
      </c>
    </row>
    <row r="125" spans="1:3" x14ac:dyDescent="0.25">
      <c r="A125" t="s">
        <v>1718</v>
      </c>
      <c r="B125" t="s">
        <v>1719</v>
      </c>
      <c r="C125" t="s">
        <v>1720</v>
      </c>
    </row>
    <row r="126" spans="1:3" x14ac:dyDescent="0.25">
      <c r="A126" t="s">
        <v>1721</v>
      </c>
      <c r="B126" t="s">
        <v>1719</v>
      </c>
      <c r="C126" t="s">
        <v>1720</v>
      </c>
    </row>
    <row r="127" spans="1:3" x14ac:dyDescent="0.25">
      <c r="A127" t="s">
        <v>1722</v>
      </c>
      <c r="B127" t="s">
        <v>1723</v>
      </c>
      <c r="C127" t="s">
        <v>1720</v>
      </c>
    </row>
    <row r="128" spans="1:3" x14ac:dyDescent="0.25">
      <c r="A128" t="s">
        <v>301</v>
      </c>
      <c r="B128" t="s">
        <v>1724</v>
      </c>
      <c r="C128" t="s">
        <v>300</v>
      </c>
    </row>
    <row r="129" spans="1:3" x14ac:dyDescent="0.25">
      <c r="A129" t="s">
        <v>302</v>
      </c>
      <c r="B129" t="s">
        <v>297</v>
      </c>
      <c r="C129" t="s">
        <v>300</v>
      </c>
    </row>
    <row r="130" spans="1:3" x14ac:dyDescent="0.25">
      <c r="A130" t="s">
        <v>303</v>
      </c>
      <c r="B130" t="s">
        <v>1724</v>
      </c>
      <c r="C130" t="s">
        <v>300</v>
      </c>
    </row>
    <row r="131" spans="1:3" x14ac:dyDescent="0.25">
      <c r="A131" t="s">
        <v>304</v>
      </c>
      <c r="B131" t="s">
        <v>1414</v>
      </c>
      <c r="C131" t="s">
        <v>305</v>
      </c>
    </row>
    <row r="132" spans="1:3" x14ac:dyDescent="0.25">
      <c r="A132" t="s">
        <v>306</v>
      </c>
      <c r="B132" t="s">
        <v>1725</v>
      </c>
      <c r="C132" t="s">
        <v>307</v>
      </c>
    </row>
    <row r="133" spans="1:3" x14ac:dyDescent="0.25">
      <c r="A133" t="s">
        <v>308</v>
      </c>
      <c r="B133" t="s">
        <v>1582</v>
      </c>
      <c r="C133" t="s">
        <v>309</v>
      </c>
    </row>
    <row r="134" spans="1:3" x14ac:dyDescent="0.25">
      <c r="A134" t="s">
        <v>310</v>
      </c>
      <c r="B134" t="s">
        <v>1726</v>
      </c>
      <c r="C134" t="s">
        <v>311</v>
      </c>
    </row>
    <row r="135" spans="1:3" x14ac:dyDescent="0.25">
      <c r="A135" t="s">
        <v>1727</v>
      </c>
      <c r="B135" t="s">
        <v>1728</v>
      </c>
      <c r="C135" t="s">
        <v>1729</v>
      </c>
    </row>
    <row r="136" spans="1:3" x14ac:dyDescent="0.25">
      <c r="A136" t="s">
        <v>1730</v>
      </c>
      <c r="B136" t="s">
        <v>1731</v>
      </c>
      <c r="C136" t="s">
        <v>1729</v>
      </c>
    </row>
    <row r="137" spans="1:3" x14ac:dyDescent="0.25">
      <c r="A137" t="s">
        <v>312</v>
      </c>
      <c r="B137" t="s">
        <v>313</v>
      </c>
      <c r="C137" t="s">
        <v>314</v>
      </c>
    </row>
    <row r="138" spans="1:3" x14ac:dyDescent="0.25">
      <c r="A138" t="s">
        <v>379</v>
      </c>
      <c r="B138" t="s">
        <v>367</v>
      </c>
      <c r="C138" t="s">
        <v>167</v>
      </c>
    </row>
    <row r="139" spans="1:3" x14ac:dyDescent="0.25">
      <c r="A139" t="s">
        <v>315</v>
      </c>
      <c r="B139" t="s">
        <v>110</v>
      </c>
      <c r="C139" t="s">
        <v>316</v>
      </c>
    </row>
    <row r="140" spans="1:3" x14ac:dyDescent="0.25">
      <c r="A140" t="s">
        <v>317</v>
      </c>
      <c r="B140" t="s">
        <v>110</v>
      </c>
      <c r="C140" t="s">
        <v>316</v>
      </c>
    </row>
    <row r="141" spans="1:3" x14ac:dyDescent="0.25">
      <c r="A141" t="s">
        <v>1732</v>
      </c>
      <c r="B141" t="s">
        <v>1733</v>
      </c>
      <c r="C141" t="s">
        <v>316</v>
      </c>
    </row>
    <row r="142" spans="1:3" x14ac:dyDescent="0.25">
      <c r="A142" t="s">
        <v>318</v>
      </c>
      <c r="B142" t="s">
        <v>319</v>
      </c>
      <c r="C142" t="s">
        <v>320</v>
      </c>
    </row>
    <row r="143" spans="1:3" x14ac:dyDescent="0.25">
      <c r="A143" s="218" t="s">
        <v>1734</v>
      </c>
      <c r="B143" t="s">
        <v>319</v>
      </c>
      <c r="C143" t="s">
        <v>320</v>
      </c>
    </row>
    <row r="144" spans="1:3" x14ac:dyDescent="0.25">
      <c r="A144" t="s">
        <v>321</v>
      </c>
      <c r="B144" t="s">
        <v>322</v>
      </c>
      <c r="C144" t="s">
        <v>320</v>
      </c>
    </row>
    <row r="145" spans="1:3" x14ac:dyDescent="0.25">
      <c r="A145" t="s">
        <v>323</v>
      </c>
      <c r="B145" t="s">
        <v>324</v>
      </c>
      <c r="C145" t="s">
        <v>320</v>
      </c>
    </row>
    <row r="146" spans="1:3" x14ac:dyDescent="0.25">
      <c r="A146" t="s">
        <v>325</v>
      </c>
      <c r="B146" t="s">
        <v>326</v>
      </c>
      <c r="C146" t="s">
        <v>320</v>
      </c>
    </row>
    <row r="147" spans="1:3" x14ac:dyDescent="0.25">
      <c r="A147" t="s">
        <v>327</v>
      </c>
      <c r="B147" t="s">
        <v>328</v>
      </c>
      <c r="C147" t="s">
        <v>329</v>
      </c>
    </row>
    <row r="148" spans="1:3" ht="15" customHeight="1" x14ac:dyDescent="0.25">
      <c r="A148" t="s">
        <v>330</v>
      </c>
      <c r="B148" t="s">
        <v>331</v>
      </c>
      <c r="C148" t="s">
        <v>332</v>
      </c>
    </row>
    <row r="149" spans="1:3" x14ac:dyDescent="0.25">
      <c r="A149" t="s">
        <v>333</v>
      </c>
      <c r="B149" t="s">
        <v>334</v>
      </c>
      <c r="C149" t="s">
        <v>329</v>
      </c>
    </row>
    <row r="150" spans="1:3" x14ac:dyDescent="0.25">
      <c r="A150" t="s">
        <v>335</v>
      </c>
      <c r="B150" t="s">
        <v>336</v>
      </c>
      <c r="C150" t="s">
        <v>337</v>
      </c>
    </row>
    <row r="151" spans="1:3" x14ac:dyDescent="0.25">
      <c r="A151" t="s">
        <v>338</v>
      </c>
      <c r="B151" t="s">
        <v>339</v>
      </c>
      <c r="C151" t="s">
        <v>337</v>
      </c>
    </row>
    <row r="152" spans="1:3" x14ac:dyDescent="0.25">
      <c r="A152" t="s">
        <v>340</v>
      </c>
      <c r="B152" t="s">
        <v>341</v>
      </c>
      <c r="C152" t="s">
        <v>337</v>
      </c>
    </row>
    <row r="153" spans="1:3" x14ac:dyDescent="0.25">
      <c r="A153" t="s">
        <v>342</v>
      </c>
      <c r="B153" t="s">
        <v>343</v>
      </c>
      <c r="C153" t="s">
        <v>337</v>
      </c>
    </row>
    <row r="154" spans="1:3" x14ac:dyDescent="0.25">
      <c r="A154" t="s">
        <v>344</v>
      </c>
      <c r="B154" t="s">
        <v>345</v>
      </c>
      <c r="C154" t="s">
        <v>346</v>
      </c>
    </row>
    <row r="155" spans="1:3" x14ac:dyDescent="0.25">
      <c r="A155" t="s">
        <v>347</v>
      </c>
      <c r="B155" t="s">
        <v>348</v>
      </c>
      <c r="C155" t="s">
        <v>346</v>
      </c>
    </row>
    <row r="156" spans="1:3" x14ac:dyDescent="0.25">
      <c r="A156" t="s">
        <v>349</v>
      </c>
      <c r="B156" t="s">
        <v>350</v>
      </c>
      <c r="C156" t="s">
        <v>351</v>
      </c>
    </row>
    <row r="157" spans="1:3" x14ac:dyDescent="0.25">
      <c r="A157" t="s">
        <v>352</v>
      </c>
      <c r="B157" t="s">
        <v>353</v>
      </c>
      <c r="C157" t="s">
        <v>354</v>
      </c>
    </row>
    <row r="158" spans="1:3" x14ac:dyDescent="0.25">
      <c r="A158" t="s">
        <v>355</v>
      </c>
      <c r="B158" t="s">
        <v>1735</v>
      </c>
      <c r="C158" t="s">
        <v>356</v>
      </c>
    </row>
    <row r="159" spans="1:3" x14ac:dyDescent="0.25">
      <c r="A159" t="s">
        <v>357</v>
      </c>
      <c r="B159" t="s">
        <v>358</v>
      </c>
      <c r="C159" t="s">
        <v>359</v>
      </c>
    </row>
    <row r="160" spans="1:3" x14ac:dyDescent="0.25">
      <c r="A160" t="s">
        <v>360</v>
      </c>
      <c r="B160" t="s">
        <v>1576</v>
      </c>
      <c r="C160" t="s">
        <v>361</v>
      </c>
    </row>
    <row r="161" spans="1:3" x14ac:dyDescent="0.25">
      <c r="A161" t="s">
        <v>1727</v>
      </c>
      <c r="B161" t="s">
        <v>1728</v>
      </c>
      <c r="C161" t="s">
        <v>1729</v>
      </c>
    </row>
    <row r="162" spans="1:3" x14ac:dyDescent="0.25">
      <c r="A162" t="s">
        <v>362</v>
      </c>
      <c r="B162" t="s">
        <v>187</v>
      </c>
      <c r="C162" t="s">
        <v>363</v>
      </c>
    </row>
    <row r="163" spans="1:3" x14ac:dyDescent="0.25">
      <c r="A163" t="s">
        <v>364</v>
      </c>
      <c r="B163" t="s">
        <v>365</v>
      </c>
      <c r="C163" t="s">
        <v>354</v>
      </c>
    </row>
    <row r="164" spans="1:3" x14ac:dyDescent="0.25">
      <c r="A164" t="s">
        <v>366</v>
      </c>
      <c r="B164" t="s">
        <v>367</v>
      </c>
      <c r="C164" t="s">
        <v>368</v>
      </c>
    </row>
    <row r="165" spans="1:3" x14ac:dyDescent="0.25">
      <c r="A165" t="s">
        <v>1736</v>
      </c>
      <c r="B165" t="s">
        <v>1737</v>
      </c>
      <c r="C165" t="s">
        <v>368</v>
      </c>
    </row>
    <row r="166" spans="1:3" x14ac:dyDescent="0.25">
      <c r="A166" t="s">
        <v>369</v>
      </c>
      <c r="B166" t="s">
        <v>370</v>
      </c>
      <c r="C166" t="s">
        <v>371</v>
      </c>
    </row>
    <row r="167" spans="1:3" x14ac:dyDescent="0.25">
      <c r="A167" t="s">
        <v>372</v>
      </c>
      <c r="B167" t="s">
        <v>373</v>
      </c>
      <c r="C167" t="s">
        <v>232</v>
      </c>
    </row>
    <row r="168" spans="1:3" x14ac:dyDescent="0.25">
      <c r="A168" t="s">
        <v>374</v>
      </c>
      <c r="B168" t="s">
        <v>375</v>
      </c>
      <c r="C168" t="s">
        <v>346</v>
      </c>
    </row>
    <row r="169" spans="1:3" x14ac:dyDescent="0.25">
      <c r="A169" t="s">
        <v>376</v>
      </c>
      <c r="B169" t="s">
        <v>377</v>
      </c>
      <c r="C169" t="s">
        <v>378</v>
      </c>
    </row>
    <row r="170" spans="1:3" x14ac:dyDescent="0.25">
      <c r="A170" t="s">
        <v>379</v>
      </c>
      <c r="B170" t="s">
        <v>380</v>
      </c>
      <c r="C170" t="s">
        <v>363</v>
      </c>
    </row>
    <row r="171" spans="1:3" x14ac:dyDescent="0.25">
      <c r="A171" t="s">
        <v>381</v>
      </c>
      <c r="B171" t="s">
        <v>113</v>
      </c>
      <c r="C171" t="s">
        <v>382</v>
      </c>
    </row>
    <row r="172" spans="1:3" x14ac:dyDescent="0.25">
      <c r="A172" t="s">
        <v>383</v>
      </c>
      <c r="B172" t="s">
        <v>240</v>
      </c>
      <c r="C172" t="s">
        <v>382</v>
      </c>
    </row>
    <row r="173" spans="1:3" x14ac:dyDescent="0.25">
      <c r="A173" t="s">
        <v>384</v>
      </c>
      <c r="B173" t="s">
        <v>1738</v>
      </c>
      <c r="C173" t="s">
        <v>382</v>
      </c>
    </row>
    <row r="174" spans="1:3" x14ac:dyDescent="0.25">
      <c r="A174" t="s">
        <v>385</v>
      </c>
      <c r="B174" t="s">
        <v>1739</v>
      </c>
      <c r="C174" t="s">
        <v>382</v>
      </c>
    </row>
    <row r="175" spans="1:3" x14ac:dyDescent="0.25">
      <c r="A175" t="s">
        <v>386</v>
      </c>
      <c r="B175" t="s">
        <v>387</v>
      </c>
      <c r="C175" t="s">
        <v>382</v>
      </c>
    </row>
    <row r="176" spans="1:3" x14ac:dyDescent="0.25">
      <c r="A176" t="s">
        <v>388</v>
      </c>
      <c r="B176" t="s">
        <v>389</v>
      </c>
      <c r="C176" t="s">
        <v>382</v>
      </c>
    </row>
    <row r="177" spans="1:3" x14ac:dyDescent="0.25">
      <c r="A177" t="s">
        <v>390</v>
      </c>
      <c r="B177" t="s">
        <v>391</v>
      </c>
      <c r="C177" t="s">
        <v>382</v>
      </c>
    </row>
    <row r="178" spans="1:3" x14ac:dyDescent="0.25">
      <c r="A178" t="s">
        <v>392</v>
      </c>
      <c r="B178" t="s">
        <v>393</v>
      </c>
      <c r="C178" t="s">
        <v>382</v>
      </c>
    </row>
    <row r="179" spans="1:3" x14ac:dyDescent="0.25">
      <c r="A179" t="s">
        <v>394</v>
      </c>
      <c r="B179" t="s">
        <v>395</v>
      </c>
      <c r="C179" t="s">
        <v>382</v>
      </c>
    </row>
    <row r="180" spans="1:3" x14ac:dyDescent="0.25">
      <c r="A180" t="s">
        <v>396</v>
      </c>
      <c r="B180" t="s">
        <v>397</v>
      </c>
      <c r="C180" t="s">
        <v>368</v>
      </c>
    </row>
    <row r="181" spans="1:3" x14ac:dyDescent="0.25">
      <c r="A181" t="s">
        <v>398</v>
      </c>
      <c r="B181" t="s">
        <v>399</v>
      </c>
      <c r="C181" t="s">
        <v>382</v>
      </c>
    </row>
    <row r="182" spans="1:3" x14ac:dyDescent="0.25">
      <c r="A182" t="s">
        <v>400</v>
      </c>
      <c r="B182" t="s">
        <v>401</v>
      </c>
      <c r="C182" t="s">
        <v>382</v>
      </c>
    </row>
    <row r="183" spans="1:3" x14ac:dyDescent="0.25">
      <c r="A183" t="s">
        <v>402</v>
      </c>
      <c r="B183" t="s">
        <v>403</v>
      </c>
      <c r="C183" t="s">
        <v>382</v>
      </c>
    </row>
    <row r="184" spans="1:3" x14ac:dyDescent="0.25">
      <c r="A184" t="s">
        <v>404</v>
      </c>
      <c r="B184" t="s">
        <v>405</v>
      </c>
      <c r="C184" t="s">
        <v>382</v>
      </c>
    </row>
    <row r="185" spans="1:3" x14ac:dyDescent="0.25">
      <c r="A185" t="s">
        <v>406</v>
      </c>
      <c r="B185" t="s">
        <v>407</v>
      </c>
      <c r="C185" t="s">
        <v>382</v>
      </c>
    </row>
    <row r="186" spans="1:3" x14ac:dyDescent="0.25">
      <c r="A186" t="s">
        <v>408</v>
      </c>
      <c r="B186" t="s">
        <v>409</v>
      </c>
      <c r="C186" t="s">
        <v>382</v>
      </c>
    </row>
    <row r="187" spans="1:3" x14ac:dyDescent="0.25">
      <c r="A187" t="s">
        <v>410</v>
      </c>
      <c r="B187" t="s">
        <v>411</v>
      </c>
      <c r="C187" t="s">
        <v>382</v>
      </c>
    </row>
    <row r="188" spans="1:3" x14ac:dyDescent="0.25">
      <c r="A188" t="s">
        <v>412</v>
      </c>
      <c r="B188" t="s">
        <v>413</v>
      </c>
      <c r="C188" t="s">
        <v>382</v>
      </c>
    </row>
    <row r="189" spans="1:3" x14ac:dyDescent="0.25">
      <c r="A189" t="s">
        <v>414</v>
      </c>
      <c r="B189" t="s">
        <v>399</v>
      </c>
      <c r="C189" t="s">
        <v>382</v>
      </c>
    </row>
    <row r="190" spans="1:3" x14ac:dyDescent="0.25">
      <c r="A190" t="s">
        <v>415</v>
      </c>
      <c r="B190" t="s">
        <v>1738</v>
      </c>
      <c r="C190" t="s">
        <v>382</v>
      </c>
    </row>
    <row r="191" spans="1:3" x14ac:dyDescent="0.25">
      <c r="A191" t="s">
        <v>416</v>
      </c>
      <c r="B191" t="s">
        <v>1738</v>
      </c>
      <c r="C191" t="s">
        <v>382</v>
      </c>
    </row>
    <row r="192" spans="1:3" x14ac:dyDescent="0.25">
      <c r="A192" t="s">
        <v>417</v>
      </c>
      <c r="B192" t="s">
        <v>1738</v>
      </c>
      <c r="C192" t="s">
        <v>382</v>
      </c>
    </row>
    <row r="193" spans="1:3" x14ac:dyDescent="0.25">
      <c r="A193" t="s">
        <v>418</v>
      </c>
      <c r="B193" t="s">
        <v>1738</v>
      </c>
      <c r="C193" t="s">
        <v>382</v>
      </c>
    </row>
    <row r="194" spans="1:3" x14ac:dyDescent="0.25">
      <c r="A194" t="s">
        <v>419</v>
      </c>
      <c r="B194" t="s">
        <v>1738</v>
      </c>
      <c r="C194" t="s">
        <v>382</v>
      </c>
    </row>
    <row r="195" spans="1:3" x14ac:dyDescent="0.25">
      <c r="A195" t="s">
        <v>420</v>
      </c>
      <c r="B195" t="s">
        <v>421</v>
      </c>
      <c r="C195" t="s">
        <v>382</v>
      </c>
    </row>
    <row r="196" spans="1:3" x14ac:dyDescent="0.25">
      <c r="A196" t="s">
        <v>422</v>
      </c>
      <c r="B196" t="s">
        <v>423</v>
      </c>
      <c r="C196" t="s">
        <v>382</v>
      </c>
    </row>
    <row r="197" spans="1:3" x14ac:dyDescent="0.25">
      <c r="A197" t="s">
        <v>424</v>
      </c>
      <c r="B197" t="s">
        <v>425</v>
      </c>
      <c r="C197" t="s">
        <v>382</v>
      </c>
    </row>
    <row r="198" spans="1:3" x14ac:dyDescent="0.25">
      <c r="A198" t="s">
        <v>426</v>
      </c>
      <c r="B198" t="s">
        <v>427</v>
      </c>
      <c r="C198" t="s">
        <v>382</v>
      </c>
    </row>
    <row r="199" spans="1:3" x14ac:dyDescent="0.25">
      <c r="A199" t="s">
        <v>1740</v>
      </c>
      <c r="B199" t="s">
        <v>1741</v>
      </c>
      <c r="C199" t="s">
        <v>382</v>
      </c>
    </row>
    <row r="200" spans="1:3" x14ac:dyDescent="0.25">
      <c r="A200" t="s">
        <v>428</v>
      </c>
      <c r="B200" t="s">
        <v>429</v>
      </c>
      <c r="C200" t="s">
        <v>382</v>
      </c>
    </row>
    <row r="201" spans="1:3" x14ac:dyDescent="0.25">
      <c r="A201" t="s">
        <v>430</v>
      </c>
      <c r="B201" t="s">
        <v>431</v>
      </c>
      <c r="C201" t="s">
        <v>382</v>
      </c>
    </row>
    <row r="202" spans="1:3" x14ac:dyDescent="0.25">
      <c r="A202" t="s">
        <v>432</v>
      </c>
      <c r="B202" t="s">
        <v>1742</v>
      </c>
      <c r="C202" t="s">
        <v>382</v>
      </c>
    </row>
    <row r="203" spans="1:3" x14ac:dyDescent="0.25">
      <c r="A203" t="s">
        <v>433</v>
      </c>
      <c r="B203" t="s">
        <v>401</v>
      </c>
      <c r="C203" t="s">
        <v>382</v>
      </c>
    </row>
    <row r="204" spans="1:3" x14ac:dyDescent="0.25">
      <c r="A204" t="s">
        <v>434</v>
      </c>
      <c r="B204" t="s">
        <v>425</v>
      </c>
      <c r="C204" t="s">
        <v>382</v>
      </c>
    </row>
    <row r="205" spans="1:3" x14ac:dyDescent="0.25">
      <c r="A205" t="s">
        <v>435</v>
      </c>
      <c r="B205" t="s">
        <v>1743</v>
      </c>
      <c r="C205" t="s">
        <v>378</v>
      </c>
    </row>
    <row r="206" spans="1:3" x14ac:dyDescent="0.25">
      <c r="A206" t="s">
        <v>436</v>
      </c>
      <c r="B206" t="s">
        <v>437</v>
      </c>
      <c r="C206" t="s">
        <v>320</v>
      </c>
    </row>
    <row r="207" spans="1:3" x14ac:dyDescent="0.25">
      <c r="A207" t="s">
        <v>323</v>
      </c>
      <c r="B207" t="s">
        <v>324</v>
      </c>
      <c r="C207" t="s">
        <v>320</v>
      </c>
    </row>
    <row r="208" spans="1:3" x14ac:dyDescent="0.25">
      <c r="A208" t="s">
        <v>438</v>
      </c>
      <c r="B208" t="s">
        <v>262</v>
      </c>
      <c r="C208" t="s">
        <v>207</v>
      </c>
    </row>
    <row r="209" spans="1:3" x14ac:dyDescent="0.25">
      <c r="A209" t="s">
        <v>439</v>
      </c>
      <c r="B209" t="s">
        <v>79</v>
      </c>
      <c r="C209" t="s">
        <v>207</v>
      </c>
    </row>
    <row r="210" spans="1:3" x14ac:dyDescent="0.25">
      <c r="A210" t="s">
        <v>1395</v>
      </c>
      <c r="B210" t="s">
        <v>1576</v>
      </c>
      <c r="C210" t="s">
        <v>1448</v>
      </c>
    </row>
    <row r="211" spans="1:3" x14ac:dyDescent="0.25">
      <c r="A211" t="s">
        <v>367</v>
      </c>
      <c r="B211" t="s">
        <v>367</v>
      </c>
      <c r="C211" t="s">
        <v>1449</v>
      </c>
    </row>
    <row r="212" spans="1:3" x14ac:dyDescent="0.25">
      <c r="A212" t="s">
        <v>1406</v>
      </c>
      <c r="B212" t="s">
        <v>1406</v>
      </c>
      <c r="C212" t="s">
        <v>1449</v>
      </c>
    </row>
    <row r="213" spans="1:3" x14ac:dyDescent="0.25">
      <c r="A213" t="s">
        <v>1397</v>
      </c>
      <c r="B213" t="s">
        <v>1397</v>
      </c>
      <c r="C213" t="s">
        <v>1450</v>
      </c>
    </row>
    <row r="214" spans="1:3" x14ac:dyDescent="0.25">
      <c r="A214" t="s">
        <v>1408</v>
      </c>
      <c r="B214" t="s">
        <v>1408</v>
      </c>
      <c r="C214" t="s">
        <v>1451</v>
      </c>
    </row>
    <row r="215" spans="1:3" x14ac:dyDescent="0.25">
      <c r="A215" t="s">
        <v>126</v>
      </c>
      <c r="B215" t="s">
        <v>126</v>
      </c>
      <c r="C215" t="s">
        <v>1452</v>
      </c>
    </row>
    <row r="216" spans="1:3" x14ac:dyDescent="0.25">
      <c r="A216" t="s">
        <v>1413</v>
      </c>
      <c r="B216" t="s">
        <v>1413</v>
      </c>
      <c r="C216" t="s">
        <v>1453</v>
      </c>
    </row>
    <row r="217" spans="1:3" x14ac:dyDescent="0.25">
      <c r="A217" t="s">
        <v>1404</v>
      </c>
      <c r="B217" t="s">
        <v>1404</v>
      </c>
      <c r="C217" t="s">
        <v>1454</v>
      </c>
    </row>
    <row r="218" spans="1:3" x14ac:dyDescent="0.25">
      <c r="A218" t="s">
        <v>353</v>
      </c>
      <c r="B218" t="s">
        <v>353</v>
      </c>
      <c r="C218" t="s">
        <v>1455</v>
      </c>
    </row>
    <row r="219" spans="1:3" x14ac:dyDescent="0.25">
      <c r="A219" t="s">
        <v>1386</v>
      </c>
      <c r="B219" t="s">
        <v>1386</v>
      </c>
      <c r="C219" t="s">
        <v>1449</v>
      </c>
    </row>
    <row r="220" spans="1:3" x14ac:dyDescent="0.25">
      <c r="A220" t="s">
        <v>1401</v>
      </c>
      <c r="B220" t="s">
        <v>1401</v>
      </c>
      <c r="C220" t="s">
        <v>1456</v>
      </c>
    </row>
    <row r="221" spans="1:3" x14ac:dyDescent="0.25">
      <c r="A221" t="s">
        <v>1402</v>
      </c>
      <c r="B221" t="s">
        <v>1402</v>
      </c>
      <c r="C221" t="s">
        <v>1457</v>
      </c>
    </row>
    <row r="222" spans="1:3" x14ac:dyDescent="0.25">
      <c r="A222" t="s">
        <v>110</v>
      </c>
      <c r="B222" t="s">
        <v>110</v>
      </c>
      <c r="C222" t="s">
        <v>1458</v>
      </c>
    </row>
    <row r="223" spans="1:3" x14ac:dyDescent="0.25">
      <c r="A223" t="s">
        <v>1394</v>
      </c>
      <c r="B223" t="s">
        <v>1394</v>
      </c>
      <c r="C223" t="s">
        <v>1458</v>
      </c>
    </row>
    <row r="224" spans="1:3" x14ac:dyDescent="0.25">
      <c r="A224" t="s">
        <v>397</v>
      </c>
      <c r="B224" t="s">
        <v>397</v>
      </c>
      <c r="C224" t="s">
        <v>1449</v>
      </c>
    </row>
    <row r="225" spans="1:3" x14ac:dyDescent="0.25">
      <c r="A225" t="s">
        <v>1393</v>
      </c>
      <c r="B225" t="s">
        <v>1393</v>
      </c>
      <c r="C225" t="s">
        <v>1459</v>
      </c>
    </row>
    <row r="226" spans="1:3" x14ac:dyDescent="0.25">
      <c r="A226" t="s">
        <v>429</v>
      </c>
      <c r="B226" t="s">
        <v>429</v>
      </c>
      <c r="C226" t="s">
        <v>1455</v>
      </c>
    </row>
    <row r="227" spans="1:3" x14ac:dyDescent="0.25">
      <c r="A227" t="s">
        <v>395</v>
      </c>
      <c r="B227" t="s">
        <v>395</v>
      </c>
      <c r="C227" t="s">
        <v>1460</v>
      </c>
    </row>
    <row r="228" spans="1:3" x14ac:dyDescent="0.25">
      <c r="A228" t="s">
        <v>1396</v>
      </c>
      <c r="B228" t="s">
        <v>1744</v>
      </c>
      <c r="C228" t="s">
        <v>1461</v>
      </c>
    </row>
    <row r="229" spans="1:3" x14ac:dyDescent="0.25">
      <c r="A229" t="s">
        <v>401</v>
      </c>
      <c r="B229" t="s">
        <v>401</v>
      </c>
      <c r="C229" t="s">
        <v>1456</v>
      </c>
    </row>
    <row r="230" spans="1:3" x14ac:dyDescent="0.25">
      <c r="A230" t="s">
        <v>1405</v>
      </c>
      <c r="B230" t="s">
        <v>1405</v>
      </c>
      <c r="C230" t="s">
        <v>1462</v>
      </c>
    </row>
    <row r="231" spans="1:3" x14ac:dyDescent="0.25">
      <c r="A231" t="s">
        <v>1400</v>
      </c>
      <c r="B231" t="s">
        <v>1745</v>
      </c>
      <c r="C231" t="s">
        <v>1463</v>
      </c>
    </row>
    <row r="232" spans="1:3" x14ac:dyDescent="0.25">
      <c r="A232" t="s">
        <v>1403</v>
      </c>
      <c r="B232" t="s">
        <v>1403</v>
      </c>
      <c r="C232" t="s">
        <v>1464</v>
      </c>
    </row>
    <row r="233" spans="1:3" x14ac:dyDescent="0.25">
      <c r="A233" t="s">
        <v>1746</v>
      </c>
      <c r="B233" t="s">
        <v>231</v>
      </c>
      <c r="C233" t="s">
        <v>1747</v>
      </c>
    </row>
    <row r="234" spans="1:3" x14ac:dyDescent="0.25">
      <c r="A234" t="s">
        <v>115</v>
      </c>
      <c r="B234" t="s">
        <v>115</v>
      </c>
      <c r="C234" t="s">
        <v>1460</v>
      </c>
    </row>
    <row r="235" spans="1:3" x14ac:dyDescent="0.25">
      <c r="A235" t="s">
        <v>122</v>
      </c>
      <c r="B235" t="s">
        <v>122</v>
      </c>
      <c r="C235" t="s">
        <v>1458</v>
      </c>
    </row>
    <row r="236" spans="1:3" x14ac:dyDescent="0.25">
      <c r="A236" t="s">
        <v>1399</v>
      </c>
      <c r="B236" t="s">
        <v>1399</v>
      </c>
      <c r="C236" t="s">
        <v>1465</v>
      </c>
    </row>
    <row r="237" spans="1:3" x14ac:dyDescent="0.25">
      <c r="A237" t="s">
        <v>1418</v>
      </c>
      <c r="B237" t="s">
        <v>1418</v>
      </c>
      <c r="C237" t="s">
        <v>1466</v>
      </c>
    </row>
    <row r="238" spans="1:3" x14ac:dyDescent="0.25">
      <c r="A238" t="s">
        <v>231</v>
      </c>
      <c r="B238" t="s">
        <v>231</v>
      </c>
      <c r="C238" t="s">
        <v>1467</v>
      </c>
    </row>
    <row r="239" spans="1:3" x14ac:dyDescent="0.25">
      <c r="A239" t="s">
        <v>1748</v>
      </c>
      <c r="B239" t="s">
        <v>231</v>
      </c>
      <c r="C239" t="s">
        <v>1467</v>
      </c>
    </row>
    <row r="240" spans="1:3" x14ac:dyDescent="0.25">
      <c r="A240" t="s">
        <v>1411</v>
      </c>
      <c r="B240" t="s">
        <v>1411</v>
      </c>
      <c r="C240" t="s">
        <v>1467</v>
      </c>
    </row>
    <row r="241" spans="1:3" x14ac:dyDescent="0.25">
      <c r="A241" t="s">
        <v>1415</v>
      </c>
      <c r="B241" t="s">
        <v>1415</v>
      </c>
      <c r="C241" t="s">
        <v>1468</v>
      </c>
    </row>
    <row r="242" spans="1:3" x14ac:dyDescent="0.25">
      <c r="A242" t="s">
        <v>1389</v>
      </c>
      <c r="B242" t="s">
        <v>1389</v>
      </c>
      <c r="C242" t="s">
        <v>1469</v>
      </c>
    </row>
    <row r="243" spans="1:3" x14ac:dyDescent="0.25">
      <c r="A243" t="s">
        <v>1398</v>
      </c>
      <c r="B243" t="s">
        <v>1398</v>
      </c>
      <c r="C243" t="s">
        <v>1449</v>
      </c>
    </row>
    <row r="244" spans="1:3" x14ac:dyDescent="0.25">
      <c r="A244" t="s">
        <v>1388</v>
      </c>
      <c r="B244" t="s">
        <v>1388</v>
      </c>
      <c r="C244" t="s">
        <v>1455</v>
      </c>
    </row>
    <row r="245" spans="1:3" x14ac:dyDescent="0.25">
      <c r="A245" t="s">
        <v>1387</v>
      </c>
      <c r="B245" t="s">
        <v>1387</v>
      </c>
      <c r="C245" t="s">
        <v>1470</v>
      </c>
    </row>
    <row r="246" spans="1:3" x14ac:dyDescent="0.25">
      <c r="A246" t="s">
        <v>1390</v>
      </c>
      <c r="B246" t="s">
        <v>1390</v>
      </c>
      <c r="C246" t="s">
        <v>1456</v>
      </c>
    </row>
    <row r="247" spans="1:3" x14ac:dyDescent="0.25">
      <c r="A247" t="s">
        <v>1412</v>
      </c>
      <c r="B247" t="s">
        <v>1412</v>
      </c>
      <c r="C247" t="s">
        <v>1471</v>
      </c>
    </row>
    <row r="248" spans="1:3" x14ac:dyDescent="0.25">
      <c r="A248" t="s">
        <v>1410</v>
      </c>
      <c r="B248" t="s">
        <v>1410</v>
      </c>
      <c r="C248" t="s">
        <v>1472</v>
      </c>
    </row>
    <row r="249" spans="1:3" x14ac:dyDescent="0.25">
      <c r="A249" t="s">
        <v>1414</v>
      </c>
      <c r="B249" t="s">
        <v>1414</v>
      </c>
      <c r="C249" t="s">
        <v>1473</v>
      </c>
    </row>
    <row r="250" spans="1:3" x14ac:dyDescent="0.25">
      <c r="A250" t="s">
        <v>1409</v>
      </c>
      <c r="B250" t="s">
        <v>1409</v>
      </c>
      <c r="C250" t="s">
        <v>1473</v>
      </c>
    </row>
    <row r="251" spans="1:3" ht="17.25" x14ac:dyDescent="0.3">
      <c r="A251" t="s">
        <v>176</v>
      </c>
      <c r="B251" s="151" t="s">
        <v>176</v>
      </c>
      <c r="C251" s="152" t="s">
        <v>1474</v>
      </c>
    </row>
    <row r="252" spans="1:3" ht="17.25" x14ac:dyDescent="0.3">
      <c r="A252" t="s">
        <v>1416</v>
      </c>
      <c r="B252" s="151" t="s">
        <v>1416</v>
      </c>
      <c r="C252" s="152" t="s">
        <v>1456</v>
      </c>
    </row>
    <row r="253" spans="1:3" ht="17.25" x14ac:dyDescent="0.3">
      <c r="A253" t="s">
        <v>166</v>
      </c>
      <c r="B253" s="153" t="s">
        <v>166</v>
      </c>
      <c r="C253" s="152" t="s">
        <v>1475</v>
      </c>
    </row>
    <row r="254" spans="1:3" ht="17.25" x14ac:dyDescent="0.3">
      <c r="A254" t="s">
        <v>153</v>
      </c>
      <c r="B254" s="153" t="s">
        <v>153</v>
      </c>
      <c r="C254" s="152" t="s">
        <v>1476</v>
      </c>
    </row>
    <row r="255" spans="1:3" ht="17.25" x14ac:dyDescent="0.3">
      <c r="A255" t="s">
        <v>1391</v>
      </c>
      <c r="B255" s="151" t="s">
        <v>1391</v>
      </c>
      <c r="C255" s="152" t="s">
        <v>1475</v>
      </c>
    </row>
    <row r="256" spans="1:3" ht="17.25" x14ac:dyDescent="0.3">
      <c r="A256" t="s">
        <v>187</v>
      </c>
      <c r="B256" s="151" t="s">
        <v>187</v>
      </c>
      <c r="C256" s="152" t="s">
        <v>1469</v>
      </c>
    </row>
    <row r="257" spans="1:3" ht="17.25" x14ac:dyDescent="0.3">
      <c r="A257" t="s">
        <v>190</v>
      </c>
      <c r="B257" s="151" t="s">
        <v>190</v>
      </c>
      <c r="C257" s="152" t="s">
        <v>1456</v>
      </c>
    </row>
    <row r="258" spans="1:3" ht="17.25" x14ac:dyDescent="0.3">
      <c r="A258" t="s">
        <v>1385</v>
      </c>
      <c r="B258" s="153" t="s">
        <v>1385</v>
      </c>
      <c r="C258" s="152" t="s">
        <v>1477</v>
      </c>
    </row>
    <row r="259" spans="1:3" ht="17.25" x14ac:dyDescent="0.3">
      <c r="A259" t="s">
        <v>1417</v>
      </c>
      <c r="B259" s="153" t="s">
        <v>1417</v>
      </c>
      <c r="C259" s="152" t="s">
        <v>1478</v>
      </c>
    </row>
    <row r="260" spans="1:3" ht="17.25" x14ac:dyDescent="0.3">
      <c r="A260" t="s">
        <v>1392</v>
      </c>
      <c r="B260" s="151" t="s">
        <v>1392</v>
      </c>
      <c r="C260" s="152" t="s">
        <v>1479</v>
      </c>
    </row>
    <row r="261" spans="1:3" ht="17.25" x14ac:dyDescent="0.3">
      <c r="A261" t="s">
        <v>79</v>
      </c>
      <c r="B261" s="151" t="s">
        <v>79</v>
      </c>
      <c r="C261" s="152" t="s">
        <v>1480</v>
      </c>
    </row>
    <row r="262" spans="1:3" ht="17.25" x14ac:dyDescent="0.3">
      <c r="A262" t="s">
        <v>203</v>
      </c>
      <c r="B262" s="151" t="s">
        <v>203</v>
      </c>
      <c r="C262" s="152" t="s">
        <v>1481</v>
      </c>
    </row>
    <row r="263" spans="1:3" ht="17.25" x14ac:dyDescent="0.3">
      <c r="A263" t="s">
        <v>1407</v>
      </c>
      <c r="B263" s="151" t="s">
        <v>1407</v>
      </c>
      <c r="C263" s="152" t="s">
        <v>1481</v>
      </c>
    </row>
    <row r="264" spans="1:3" ht="17.25" x14ac:dyDescent="0.3">
      <c r="A264" t="s">
        <v>1487</v>
      </c>
      <c r="B264" s="151" t="s">
        <v>1488</v>
      </c>
      <c r="C264" s="152" t="s">
        <v>1454</v>
      </c>
    </row>
    <row r="265" spans="1:3" ht="17.25" x14ac:dyDescent="0.3">
      <c r="A265" t="s">
        <v>1489</v>
      </c>
      <c r="B265" s="151" t="s">
        <v>1490</v>
      </c>
      <c r="C265" s="152" t="s">
        <v>1491</v>
      </c>
    </row>
    <row r="266" spans="1:3" ht="17.25" x14ac:dyDescent="0.3">
      <c r="A266" t="s">
        <v>1492</v>
      </c>
      <c r="B266" s="151" t="s">
        <v>110</v>
      </c>
      <c r="C266" s="152" t="s">
        <v>1458</v>
      </c>
    </row>
    <row r="267" spans="1:3" ht="17.25" x14ac:dyDescent="0.3">
      <c r="A267" t="s">
        <v>1493</v>
      </c>
      <c r="B267" s="151" t="s">
        <v>421</v>
      </c>
      <c r="C267" s="152" t="s">
        <v>1458</v>
      </c>
    </row>
    <row r="268" spans="1:3" ht="17.25" x14ac:dyDescent="0.3">
      <c r="A268" t="s">
        <v>1494</v>
      </c>
      <c r="B268" s="151" t="s">
        <v>1733</v>
      </c>
      <c r="C268" s="152" t="s">
        <v>1458</v>
      </c>
    </row>
    <row r="269" spans="1:3" ht="17.25" x14ac:dyDescent="0.3">
      <c r="A269" t="s">
        <v>1495</v>
      </c>
      <c r="B269" s="151" t="s">
        <v>1749</v>
      </c>
      <c r="C269" s="152" t="s">
        <v>1458</v>
      </c>
    </row>
    <row r="270" spans="1:3" ht="17.25" x14ac:dyDescent="0.3">
      <c r="A270" t="s">
        <v>1496</v>
      </c>
      <c r="B270" s="151" t="s">
        <v>425</v>
      </c>
      <c r="C270" s="152" t="s">
        <v>1458</v>
      </c>
    </row>
    <row r="271" spans="1:3" ht="17.25" x14ac:dyDescent="0.3">
      <c r="A271" t="s">
        <v>1497</v>
      </c>
      <c r="B271" s="151" t="s">
        <v>429</v>
      </c>
      <c r="C271" s="152" t="s">
        <v>1458</v>
      </c>
    </row>
    <row r="272" spans="1:3" ht="17.25" x14ac:dyDescent="0.3">
      <c r="A272" t="s">
        <v>1498</v>
      </c>
      <c r="B272" s="151" t="s">
        <v>115</v>
      </c>
      <c r="C272" s="152" t="s">
        <v>1460</v>
      </c>
    </row>
    <row r="273" spans="1:3" ht="17.25" x14ac:dyDescent="0.3">
      <c r="A273" t="s">
        <v>1499</v>
      </c>
      <c r="B273" s="151" t="s">
        <v>1500</v>
      </c>
      <c r="C273" s="152" t="s">
        <v>1459</v>
      </c>
    </row>
    <row r="274" spans="1:3" ht="17.25" x14ac:dyDescent="0.3">
      <c r="A274" t="s">
        <v>1501</v>
      </c>
      <c r="B274" s="153" t="s">
        <v>367</v>
      </c>
      <c r="C274" s="152" t="s">
        <v>1502</v>
      </c>
    </row>
    <row r="275" spans="1:3" ht="17.25" x14ac:dyDescent="0.3">
      <c r="A275" t="s">
        <v>1503</v>
      </c>
      <c r="B275" s="153" t="s">
        <v>1504</v>
      </c>
      <c r="C275" s="152" t="s">
        <v>1505</v>
      </c>
    </row>
    <row r="276" spans="1:3" ht="17.25" x14ac:dyDescent="0.3">
      <c r="A276" t="s">
        <v>1506</v>
      </c>
      <c r="B276" s="151" t="s">
        <v>1507</v>
      </c>
      <c r="C276" s="152" t="s">
        <v>1502</v>
      </c>
    </row>
    <row r="277" spans="1:3" ht="17.25" x14ac:dyDescent="0.3">
      <c r="A277" t="s">
        <v>1508</v>
      </c>
      <c r="B277" s="151" t="s">
        <v>126</v>
      </c>
      <c r="C277" s="152" t="s">
        <v>1452</v>
      </c>
    </row>
    <row r="278" spans="1:3" ht="17.25" x14ac:dyDescent="0.3">
      <c r="A278" t="s">
        <v>1509</v>
      </c>
      <c r="B278" s="151" t="s">
        <v>1510</v>
      </c>
      <c r="C278" s="152" t="s">
        <v>1511</v>
      </c>
    </row>
    <row r="279" spans="1:3" ht="17.25" x14ac:dyDescent="0.3">
      <c r="A279" t="s">
        <v>1512</v>
      </c>
      <c r="B279" s="153" t="s">
        <v>1513</v>
      </c>
      <c r="C279" s="152" t="s">
        <v>1511</v>
      </c>
    </row>
    <row r="280" spans="1:3" ht="17.25" x14ac:dyDescent="0.3">
      <c r="A280" t="s">
        <v>1514</v>
      </c>
      <c r="B280" s="153" t="s">
        <v>1515</v>
      </c>
      <c r="C280" s="152" t="s">
        <v>1516</v>
      </c>
    </row>
    <row r="281" spans="1:3" ht="17.25" x14ac:dyDescent="0.3">
      <c r="A281" t="s">
        <v>1517</v>
      </c>
      <c r="B281" s="151" t="s">
        <v>166</v>
      </c>
      <c r="C281" s="152" t="s">
        <v>1475</v>
      </c>
    </row>
    <row r="282" spans="1:3" ht="17.25" x14ac:dyDescent="0.3">
      <c r="A282" t="s">
        <v>1518</v>
      </c>
      <c r="B282" s="151" t="s">
        <v>187</v>
      </c>
      <c r="C282" s="152" t="s">
        <v>1469</v>
      </c>
    </row>
    <row r="283" spans="1:3" ht="17.25" x14ac:dyDescent="0.3">
      <c r="A283" t="s">
        <v>1519</v>
      </c>
      <c r="B283" s="151" t="s">
        <v>1520</v>
      </c>
      <c r="C283" s="152" t="s">
        <v>1476</v>
      </c>
    </row>
    <row r="284" spans="1:3" ht="17.25" x14ac:dyDescent="0.3">
      <c r="A284" t="s">
        <v>1521</v>
      </c>
      <c r="B284" s="151" t="s">
        <v>1522</v>
      </c>
      <c r="C284" s="152" t="s">
        <v>1476</v>
      </c>
    </row>
    <row r="285" spans="1:3" ht="17.25" x14ac:dyDescent="0.3">
      <c r="A285" t="s">
        <v>1523</v>
      </c>
      <c r="B285" s="151" t="s">
        <v>1524</v>
      </c>
      <c r="C285" s="152" t="s">
        <v>1458</v>
      </c>
    </row>
    <row r="286" spans="1:3" ht="17.25" x14ac:dyDescent="0.3">
      <c r="A286" t="s">
        <v>1525</v>
      </c>
      <c r="B286" s="151" t="s">
        <v>1526</v>
      </c>
      <c r="C286" s="152" t="s">
        <v>1502</v>
      </c>
    </row>
    <row r="287" spans="1:3" ht="17.25" x14ac:dyDescent="0.3">
      <c r="A287" t="s">
        <v>1527</v>
      </c>
      <c r="B287" s="151" t="s">
        <v>1528</v>
      </c>
      <c r="C287" s="152" t="s">
        <v>1529</v>
      </c>
    </row>
    <row r="288" spans="1:3" ht="17.25" x14ac:dyDescent="0.3">
      <c r="A288" t="s">
        <v>1530</v>
      </c>
      <c r="B288" s="151" t="s">
        <v>1531</v>
      </c>
      <c r="C288" s="152" t="s">
        <v>1455</v>
      </c>
    </row>
    <row r="289" spans="1:3" ht="17.25" x14ac:dyDescent="0.3">
      <c r="A289" t="s">
        <v>1532</v>
      </c>
      <c r="B289" s="151" t="s">
        <v>1533</v>
      </c>
      <c r="C289" s="152" t="s">
        <v>1534</v>
      </c>
    </row>
    <row r="290" spans="1:3" ht="17.25" x14ac:dyDescent="0.3">
      <c r="A290" t="s">
        <v>1535</v>
      </c>
      <c r="B290" s="151" t="s">
        <v>1536</v>
      </c>
      <c r="C290" s="152" t="s">
        <v>1537</v>
      </c>
    </row>
    <row r="291" spans="1:3" ht="17.25" x14ac:dyDescent="0.3">
      <c r="A291" t="s">
        <v>1538</v>
      </c>
      <c r="B291" s="151" t="s">
        <v>203</v>
      </c>
      <c r="C291" s="152" t="s">
        <v>1468</v>
      </c>
    </row>
    <row r="292" spans="1:3" ht="17.25" x14ac:dyDescent="0.3">
      <c r="A292" s="218" t="s">
        <v>1750</v>
      </c>
      <c r="B292" s="151" t="s">
        <v>203</v>
      </c>
      <c r="C292" s="152" t="s">
        <v>1468</v>
      </c>
    </row>
    <row r="293" spans="1:3" ht="17.25" x14ac:dyDescent="0.3">
      <c r="A293" t="s">
        <v>1539</v>
      </c>
      <c r="B293" s="151" t="s">
        <v>190</v>
      </c>
      <c r="C293" s="152" t="s">
        <v>1456</v>
      </c>
    </row>
    <row r="294" spans="1:3" ht="17.25" x14ac:dyDescent="0.3">
      <c r="A294" t="s">
        <v>1540</v>
      </c>
      <c r="B294" s="151" t="s">
        <v>1541</v>
      </c>
      <c r="C294" s="152" t="s">
        <v>1456</v>
      </c>
    </row>
    <row r="295" spans="1:3" ht="17.25" x14ac:dyDescent="0.3">
      <c r="A295" t="s">
        <v>1542</v>
      </c>
      <c r="B295" s="151" t="s">
        <v>1543</v>
      </c>
      <c r="C295" s="152" t="s">
        <v>1544</v>
      </c>
    </row>
    <row r="296" spans="1:3" ht="17.25" x14ac:dyDescent="0.3">
      <c r="A296" t="s">
        <v>1545</v>
      </c>
      <c r="B296" s="153" t="s">
        <v>1546</v>
      </c>
      <c r="C296" s="152" t="s">
        <v>1464</v>
      </c>
    </row>
    <row r="297" spans="1:3" ht="17.25" x14ac:dyDescent="0.3">
      <c r="A297" t="s">
        <v>1547</v>
      </c>
      <c r="B297" s="153" t="s">
        <v>1548</v>
      </c>
      <c r="C297" s="152" t="s">
        <v>1549</v>
      </c>
    </row>
    <row r="298" spans="1:3" ht="17.25" x14ac:dyDescent="0.3">
      <c r="A298" t="s">
        <v>1550</v>
      </c>
      <c r="B298" s="151" t="s">
        <v>1551</v>
      </c>
      <c r="C298" s="152" t="s">
        <v>1549</v>
      </c>
    </row>
    <row r="299" spans="1:3" ht="17.25" x14ac:dyDescent="0.3">
      <c r="A299" t="s">
        <v>1552</v>
      </c>
      <c r="B299" s="151" t="s">
        <v>1415</v>
      </c>
      <c r="C299" s="152" t="s">
        <v>1468</v>
      </c>
    </row>
    <row r="300" spans="1:3" ht="17.25" x14ac:dyDescent="0.3">
      <c r="A300" t="s">
        <v>1553</v>
      </c>
      <c r="B300" s="151" t="s">
        <v>1554</v>
      </c>
      <c r="C300" s="152" t="s">
        <v>1468</v>
      </c>
    </row>
    <row r="301" spans="1:3" ht="17.25" x14ac:dyDescent="0.3">
      <c r="A301" t="s">
        <v>1555</v>
      </c>
      <c r="B301" s="153" t="s">
        <v>268</v>
      </c>
      <c r="C301" s="152" t="s">
        <v>1529</v>
      </c>
    </row>
    <row r="302" spans="1:3" ht="17.25" x14ac:dyDescent="0.3">
      <c r="A302" t="s">
        <v>1556</v>
      </c>
      <c r="B302" s="153" t="s">
        <v>238</v>
      </c>
      <c r="C302" s="152" t="s">
        <v>1557</v>
      </c>
    </row>
    <row r="303" spans="1:3" ht="17.25" x14ac:dyDescent="0.3">
      <c r="A303" t="s">
        <v>1558</v>
      </c>
      <c r="B303" s="151" t="s">
        <v>1559</v>
      </c>
      <c r="C303" s="152" t="s">
        <v>1557</v>
      </c>
    </row>
    <row r="304" spans="1:3" ht="17.25" x14ac:dyDescent="0.3">
      <c r="A304" t="s">
        <v>1560</v>
      </c>
      <c r="B304" s="151" t="s">
        <v>1561</v>
      </c>
      <c r="C304" s="152" t="s">
        <v>1557</v>
      </c>
    </row>
    <row r="305" spans="1:3" ht="17.25" x14ac:dyDescent="0.3">
      <c r="A305" t="s">
        <v>1562</v>
      </c>
      <c r="B305" s="151" t="s">
        <v>1563</v>
      </c>
      <c r="C305" s="152" t="s">
        <v>1557</v>
      </c>
    </row>
    <row r="306" spans="1:3" ht="17.25" x14ac:dyDescent="0.3">
      <c r="A306" t="s">
        <v>1564</v>
      </c>
      <c r="B306" s="151" t="s">
        <v>1565</v>
      </c>
      <c r="C306" s="152" t="s">
        <v>1557</v>
      </c>
    </row>
    <row r="307" spans="1:3" ht="17.25" x14ac:dyDescent="0.3">
      <c r="A307" t="s">
        <v>1566</v>
      </c>
      <c r="B307" s="151" t="s">
        <v>1567</v>
      </c>
      <c r="C307" s="152" t="s">
        <v>1557</v>
      </c>
    </row>
    <row r="308" spans="1:3" ht="17.25" x14ac:dyDescent="0.3">
      <c r="A308" t="s">
        <v>1568</v>
      </c>
      <c r="B308" s="151" t="s">
        <v>1569</v>
      </c>
      <c r="C308" s="152" t="s">
        <v>1557</v>
      </c>
    </row>
    <row r="309" spans="1:3" ht="17.25" x14ac:dyDescent="0.3">
      <c r="A309" t="s">
        <v>1570</v>
      </c>
      <c r="B309" s="151" t="s">
        <v>1571</v>
      </c>
      <c r="C309" s="152" t="s">
        <v>1471</v>
      </c>
    </row>
    <row r="310" spans="1:3" ht="17.25" x14ac:dyDescent="0.3">
      <c r="A310" t="s">
        <v>1572</v>
      </c>
      <c r="B310" s="151" t="s">
        <v>122</v>
      </c>
      <c r="C310" s="152" t="s">
        <v>1573</v>
      </c>
    </row>
    <row r="311" spans="1:3" ht="17.25" x14ac:dyDescent="0.3">
      <c r="A311" t="s">
        <v>1574</v>
      </c>
      <c r="B311" s="151" t="s">
        <v>1751</v>
      </c>
      <c r="C311" s="152" t="s">
        <v>1573</v>
      </c>
    </row>
    <row r="312" spans="1:3" ht="17.25" x14ac:dyDescent="0.3">
      <c r="A312" t="s">
        <v>1575</v>
      </c>
      <c r="B312" s="151" t="s">
        <v>294</v>
      </c>
      <c r="C312" s="152" t="s">
        <v>1472</v>
      </c>
    </row>
    <row r="313" spans="1:3" ht="17.25" x14ac:dyDescent="0.3">
      <c r="A313" t="s">
        <v>1577</v>
      </c>
      <c r="B313" s="151" t="s">
        <v>231</v>
      </c>
      <c r="C313" s="152" t="s">
        <v>1467</v>
      </c>
    </row>
    <row r="314" spans="1:3" ht="17.25" x14ac:dyDescent="0.3">
      <c r="A314" t="s">
        <v>1578</v>
      </c>
      <c r="B314" s="151" t="s">
        <v>1576</v>
      </c>
      <c r="C314" s="152" t="s">
        <v>1579</v>
      </c>
    </row>
    <row r="315" spans="1:3" ht="17.25" x14ac:dyDescent="0.3">
      <c r="A315" t="s">
        <v>1580</v>
      </c>
      <c r="B315" s="151" t="s">
        <v>1414</v>
      </c>
      <c r="C315" s="152" t="s">
        <v>1473</v>
      </c>
    </row>
    <row r="316" spans="1:3" ht="17.25" x14ac:dyDescent="0.3">
      <c r="A316" t="s">
        <v>1581</v>
      </c>
      <c r="B316" s="151" t="s">
        <v>1582</v>
      </c>
      <c r="C316" s="152" t="s">
        <v>1473</v>
      </c>
    </row>
    <row r="317" spans="1:3" ht="17.25" x14ac:dyDescent="0.3">
      <c r="A317" t="s">
        <v>1583</v>
      </c>
      <c r="B317" s="153" t="s">
        <v>1724</v>
      </c>
      <c r="C317" s="152" t="s">
        <v>1584</v>
      </c>
    </row>
    <row r="318" spans="1:3" ht="17.25" x14ac:dyDescent="0.3">
      <c r="A318" t="s">
        <v>1585</v>
      </c>
      <c r="B318" s="153" t="s">
        <v>1586</v>
      </c>
      <c r="C318" s="152" t="s">
        <v>1587</v>
      </c>
    </row>
    <row r="319" spans="1:3" ht="17.25" x14ac:dyDescent="0.3">
      <c r="A319" t="s">
        <v>1588</v>
      </c>
      <c r="B319" s="151" t="s">
        <v>1589</v>
      </c>
      <c r="C319" s="152" t="s">
        <v>1587</v>
      </c>
    </row>
    <row r="320" spans="1:3" ht="17.25" x14ac:dyDescent="0.3">
      <c r="A320" t="s">
        <v>1590</v>
      </c>
      <c r="B320" s="151" t="s">
        <v>1591</v>
      </c>
      <c r="C320" s="152" t="s">
        <v>1592</v>
      </c>
    </row>
    <row r="321" spans="1:3" ht="17.25" x14ac:dyDescent="0.3">
      <c r="A321" t="s">
        <v>1593</v>
      </c>
      <c r="B321" s="151" t="s">
        <v>1594</v>
      </c>
      <c r="C321" s="152" t="s">
        <v>1592</v>
      </c>
    </row>
    <row r="322" spans="1:3" ht="17.25" x14ac:dyDescent="0.3">
      <c r="A322" t="s">
        <v>1595</v>
      </c>
      <c r="B322" s="153" t="s">
        <v>1596</v>
      </c>
      <c r="C322" s="152" t="s">
        <v>1592</v>
      </c>
    </row>
    <row r="323" spans="1:3" ht="17.25" x14ac:dyDescent="0.3">
      <c r="A323" t="s">
        <v>1597</v>
      </c>
      <c r="B323" s="153" t="s">
        <v>319</v>
      </c>
      <c r="C323" s="152" t="s">
        <v>1454</v>
      </c>
    </row>
    <row r="324" spans="1:3" ht="17.25" x14ac:dyDescent="0.3">
      <c r="A324" t="s">
        <v>1598</v>
      </c>
      <c r="B324" s="151" t="s">
        <v>91</v>
      </c>
      <c r="C324" s="152" t="s">
        <v>1599</v>
      </c>
    </row>
    <row r="325" spans="1:3" ht="17.25" x14ac:dyDescent="0.3">
      <c r="A325" t="s">
        <v>1600</v>
      </c>
      <c r="B325" s="151" t="s">
        <v>1601</v>
      </c>
      <c r="C325" s="152" t="s">
        <v>1602</v>
      </c>
    </row>
    <row r="326" spans="1:3" x14ac:dyDescent="0.25">
      <c r="A326" t="s">
        <v>1603</v>
      </c>
      <c r="B326" t="s">
        <v>1604</v>
      </c>
      <c r="C326" s="219" t="s">
        <v>1602</v>
      </c>
    </row>
    <row r="327" spans="1:3" x14ac:dyDescent="0.25">
      <c r="A327" t="s">
        <v>1605</v>
      </c>
      <c r="B327" t="s">
        <v>1606</v>
      </c>
      <c r="C327" s="219" t="s">
        <v>1607</v>
      </c>
    </row>
    <row r="328" spans="1:3" x14ac:dyDescent="0.25">
      <c r="A328" t="s">
        <v>1608</v>
      </c>
      <c r="B328" t="s">
        <v>1609</v>
      </c>
      <c r="C328" s="219" t="s">
        <v>1607</v>
      </c>
    </row>
    <row r="329" spans="1:3" x14ac:dyDescent="0.25">
      <c r="A329" t="s">
        <v>1610</v>
      </c>
      <c r="B329" t="s">
        <v>1392</v>
      </c>
      <c r="C329" s="219" t="s">
        <v>1611</v>
      </c>
    </row>
    <row r="330" spans="1:3" x14ac:dyDescent="0.25">
      <c r="A330" t="s">
        <v>1612</v>
      </c>
      <c r="B330" t="s">
        <v>1613</v>
      </c>
      <c r="C330" s="219" t="s">
        <v>1455</v>
      </c>
    </row>
    <row r="331" spans="1:3" x14ac:dyDescent="0.25">
      <c r="A331" t="s">
        <v>1614</v>
      </c>
      <c r="B331" t="s">
        <v>79</v>
      </c>
      <c r="C331" s="219" t="s">
        <v>1480</v>
      </c>
    </row>
    <row r="332" spans="1:3" x14ac:dyDescent="0.25">
      <c r="A332" t="s">
        <v>1615</v>
      </c>
      <c r="B332" t="s">
        <v>1616</v>
      </c>
      <c r="C332" s="219" t="s">
        <v>1480</v>
      </c>
    </row>
    <row r="333" spans="1:3" x14ac:dyDescent="0.25">
      <c r="A333" t="s">
        <v>1617</v>
      </c>
      <c r="B333" t="s">
        <v>353</v>
      </c>
      <c r="C333" s="219" t="s">
        <v>1455</v>
      </c>
    </row>
    <row r="334" spans="1:3" x14ac:dyDescent="0.25">
      <c r="A334" t="s">
        <v>1618</v>
      </c>
      <c r="B334" t="s">
        <v>358</v>
      </c>
      <c r="C334" s="219" t="s">
        <v>1455</v>
      </c>
    </row>
    <row r="335" spans="1:3" x14ac:dyDescent="0.25">
      <c r="A335" t="s">
        <v>1619</v>
      </c>
      <c r="B335" t="s">
        <v>1620</v>
      </c>
      <c r="C335" s="219" t="s">
        <v>1455</v>
      </c>
    </row>
    <row r="336" spans="1:3" x14ac:dyDescent="0.25">
      <c r="A336" t="s">
        <v>1621</v>
      </c>
      <c r="B336" t="s">
        <v>1622</v>
      </c>
      <c r="C336" s="219" t="s">
        <v>1455</v>
      </c>
    </row>
    <row r="337" spans="1:3" x14ac:dyDescent="0.25">
      <c r="A337" t="s">
        <v>1623</v>
      </c>
      <c r="B337" t="s">
        <v>176</v>
      </c>
      <c r="C337" s="219" t="s">
        <v>1474</v>
      </c>
    </row>
    <row r="338" spans="1:3" x14ac:dyDescent="0.25">
      <c r="A338" t="s">
        <v>1624</v>
      </c>
      <c r="B338" t="s">
        <v>1625</v>
      </c>
      <c r="C338" s="219" t="s">
        <v>1457</v>
      </c>
    </row>
    <row r="339" spans="1:3" x14ac:dyDescent="0.25">
      <c r="A339" s="220" t="s">
        <v>1752</v>
      </c>
      <c r="B339" t="s">
        <v>1586</v>
      </c>
      <c r="C339" s="219" t="s">
        <v>1753</v>
      </c>
    </row>
    <row r="340" spans="1:3" x14ac:dyDescent="0.25">
      <c r="A340" s="220" t="s">
        <v>1754</v>
      </c>
      <c r="B340" t="s">
        <v>1755</v>
      </c>
      <c r="C340" s="219" t="s">
        <v>1756</v>
      </c>
    </row>
    <row r="341" spans="1:3" x14ac:dyDescent="0.25">
      <c r="A341" s="218" t="s">
        <v>1757</v>
      </c>
      <c r="B341" t="s">
        <v>1758</v>
      </c>
      <c r="C341" t="s">
        <v>207</v>
      </c>
    </row>
    <row r="342" spans="1:3" x14ac:dyDescent="0.25">
      <c r="A342" s="220" t="s">
        <v>1759</v>
      </c>
      <c r="B342" t="s">
        <v>1760</v>
      </c>
      <c r="C342" s="219" t="s">
        <v>1761</v>
      </c>
    </row>
    <row r="343" spans="1:3" x14ac:dyDescent="0.25">
      <c r="A343" s="220" t="s">
        <v>1762</v>
      </c>
      <c r="B343" t="s">
        <v>1763</v>
      </c>
      <c r="C343" s="219" t="s">
        <v>1764</v>
      </c>
    </row>
    <row r="344" spans="1:3" x14ac:dyDescent="0.25">
      <c r="A344" s="220" t="s">
        <v>1765</v>
      </c>
      <c r="B344" t="s">
        <v>1766</v>
      </c>
      <c r="C344" s="219" t="s">
        <v>1767</v>
      </c>
    </row>
    <row r="345" spans="1:3" x14ac:dyDescent="0.25">
      <c r="A345" s="220" t="s">
        <v>1768</v>
      </c>
      <c r="B345" t="s">
        <v>1769</v>
      </c>
      <c r="C345" s="219" t="s">
        <v>1767</v>
      </c>
    </row>
    <row r="346" spans="1:3" x14ac:dyDescent="0.25">
      <c r="A346" s="220" t="s">
        <v>1770</v>
      </c>
      <c r="B346" s="220" t="s">
        <v>1711</v>
      </c>
      <c r="C346" s="219" t="s">
        <v>1771</v>
      </c>
    </row>
    <row r="347" spans="1:3" x14ac:dyDescent="0.25">
      <c r="A347" s="220" t="s">
        <v>1772</v>
      </c>
      <c r="B347" t="s">
        <v>1773</v>
      </c>
      <c r="C347" s="219" t="s">
        <v>1774</v>
      </c>
    </row>
    <row r="348" spans="1:3" x14ac:dyDescent="0.25">
      <c r="A348" s="218" t="s">
        <v>1775</v>
      </c>
      <c r="B348" s="218" t="s">
        <v>1776</v>
      </c>
      <c r="C348" s="219" t="s">
        <v>1767</v>
      </c>
    </row>
    <row r="349" spans="1:3" x14ac:dyDescent="0.25">
      <c r="A349" s="218" t="s">
        <v>1777</v>
      </c>
      <c r="B349" t="s">
        <v>1778</v>
      </c>
      <c r="C349" s="219" t="s">
        <v>1774</v>
      </c>
    </row>
    <row r="350" spans="1:3" x14ac:dyDescent="0.25">
      <c r="A350" s="220" t="s">
        <v>1779</v>
      </c>
      <c r="B350" t="s">
        <v>1780</v>
      </c>
      <c r="C350" s="219" t="s">
        <v>1774</v>
      </c>
    </row>
    <row r="351" spans="1:3" x14ac:dyDescent="0.25">
      <c r="A351" s="151" t="s">
        <v>1715</v>
      </c>
      <c r="B351" s="151" t="s">
        <v>1716</v>
      </c>
      <c r="C351" s="219" t="s">
        <v>1771</v>
      </c>
    </row>
    <row r="352" spans="1:3" x14ac:dyDescent="0.25">
      <c r="A352" s="151" t="s">
        <v>1781</v>
      </c>
      <c r="B352" s="151" t="s">
        <v>1782</v>
      </c>
      <c r="C352" s="219" t="s">
        <v>1753</v>
      </c>
    </row>
    <row r="353" spans="1:3" x14ac:dyDescent="0.25">
      <c r="A353" s="151" t="s">
        <v>1783</v>
      </c>
      <c r="B353" s="151" t="s">
        <v>1784</v>
      </c>
      <c r="C353" s="151" t="s">
        <v>316</v>
      </c>
    </row>
    <row r="354" spans="1:3" x14ac:dyDescent="0.25">
      <c r="A354" s="151" t="s">
        <v>1785</v>
      </c>
      <c r="B354" s="151" t="s">
        <v>1786</v>
      </c>
      <c r="C354" s="219" t="s">
        <v>1753</v>
      </c>
    </row>
    <row r="355" spans="1:3" ht="17.25" x14ac:dyDescent="0.3">
      <c r="A355" s="151" t="s">
        <v>1787</v>
      </c>
      <c r="B355" s="151" t="s">
        <v>126</v>
      </c>
      <c r="C355" s="152" t="s">
        <v>1473</v>
      </c>
    </row>
    <row r="356" spans="1:3" x14ac:dyDescent="0.25">
      <c r="A356" s="151" t="s">
        <v>1788</v>
      </c>
      <c r="B356" s="151" t="s">
        <v>1789</v>
      </c>
      <c r="C356" t="s">
        <v>1472</v>
      </c>
    </row>
    <row r="357" spans="1:3" x14ac:dyDescent="0.25">
      <c r="A357" s="151" t="s">
        <v>374</v>
      </c>
      <c r="B357" s="151" t="s">
        <v>375</v>
      </c>
      <c r="C357" s="219" t="s">
        <v>1753</v>
      </c>
    </row>
    <row r="358" spans="1:3" ht="17.25" x14ac:dyDescent="0.3">
      <c r="A358" s="151" t="s">
        <v>1790</v>
      </c>
      <c r="B358" s="151" t="s">
        <v>1399</v>
      </c>
      <c r="C358" s="152" t="s">
        <v>1454</v>
      </c>
    </row>
    <row r="359" spans="1:3" x14ac:dyDescent="0.25">
      <c r="A359" s="151" t="s">
        <v>344</v>
      </c>
      <c r="B359" s="151" t="s">
        <v>345</v>
      </c>
      <c r="C359" s="219" t="s">
        <v>1753</v>
      </c>
    </row>
    <row r="360" spans="1:3" x14ac:dyDescent="0.25">
      <c r="A360" s="151" t="s">
        <v>1791</v>
      </c>
      <c r="B360" s="151" t="s">
        <v>1760</v>
      </c>
      <c r="C360" s="219" t="s">
        <v>1761</v>
      </c>
    </row>
    <row r="361" spans="1:3" x14ac:dyDescent="0.25">
      <c r="A361" s="151" t="s">
        <v>381</v>
      </c>
      <c r="B361" s="151" t="s">
        <v>1792</v>
      </c>
      <c r="C361" s="151" t="s">
        <v>316</v>
      </c>
    </row>
    <row r="362" spans="1:3" x14ac:dyDescent="0.25">
      <c r="A362" s="151" t="s">
        <v>1793</v>
      </c>
      <c r="B362" s="151" t="s">
        <v>1794</v>
      </c>
      <c r="C362" s="151" t="s">
        <v>316</v>
      </c>
    </row>
    <row r="363" spans="1:3" x14ac:dyDescent="0.25">
      <c r="A363" s="151" t="s">
        <v>383</v>
      </c>
      <c r="B363" s="151" t="s">
        <v>1784</v>
      </c>
      <c r="C363" s="151" t="s">
        <v>316</v>
      </c>
    </row>
    <row r="364" spans="1:3" x14ac:dyDescent="0.25">
      <c r="A364" s="221" t="s">
        <v>1795</v>
      </c>
      <c r="B364" s="221" t="s">
        <v>1795</v>
      </c>
      <c r="C364" t="s">
        <v>1796</v>
      </c>
    </row>
    <row r="365" spans="1:3" x14ac:dyDescent="0.25">
      <c r="A365" s="221" t="s">
        <v>1797</v>
      </c>
      <c r="B365" s="221" t="s">
        <v>1797</v>
      </c>
      <c r="C365" t="s">
        <v>1798</v>
      </c>
    </row>
    <row r="366" spans="1:3" x14ac:dyDescent="0.25">
      <c r="A366" s="222" t="s">
        <v>1799</v>
      </c>
      <c r="B366" s="222" t="s">
        <v>1799</v>
      </c>
      <c r="C366" t="s">
        <v>154</v>
      </c>
    </row>
    <row r="367" spans="1:3" x14ac:dyDescent="0.25">
      <c r="A367" s="222" t="s">
        <v>1800</v>
      </c>
      <c r="B367" s="222" t="s">
        <v>1800</v>
      </c>
      <c r="C367" t="s">
        <v>1801</v>
      </c>
    </row>
    <row r="368" spans="1:3" ht="30" x14ac:dyDescent="0.25">
      <c r="A368" s="222" t="s">
        <v>1802</v>
      </c>
      <c r="B368" s="222" t="s">
        <v>1802</v>
      </c>
      <c r="C368" t="s">
        <v>1803</v>
      </c>
    </row>
    <row r="369" spans="1:3" x14ac:dyDescent="0.25">
      <c r="A369" s="222" t="s">
        <v>1804</v>
      </c>
      <c r="B369" s="222" t="s">
        <v>1804</v>
      </c>
      <c r="C369" t="s">
        <v>1805</v>
      </c>
    </row>
    <row r="370" spans="1:3" x14ac:dyDescent="0.25">
      <c r="A370" s="222" t="s">
        <v>1806</v>
      </c>
      <c r="B370" s="222" t="s">
        <v>1806</v>
      </c>
      <c r="C370" t="s">
        <v>1807</v>
      </c>
    </row>
    <row r="371" spans="1:3" x14ac:dyDescent="0.25">
      <c r="A371" s="222" t="s">
        <v>1808</v>
      </c>
      <c r="B371" s="222" t="s">
        <v>1808</v>
      </c>
      <c r="C371" t="s">
        <v>1809</v>
      </c>
    </row>
    <row r="372" spans="1:3" x14ac:dyDescent="0.25">
      <c r="A372" s="222" t="s">
        <v>1810</v>
      </c>
      <c r="B372" s="222" t="s">
        <v>1810</v>
      </c>
      <c r="C372" t="s">
        <v>1811</v>
      </c>
    </row>
    <row r="373" spans="1:3" x14ac:dyDescent="0.25">
      <c r="A373" s="222" t="s">
        <v>1812</v>
      </c>
      <c r="B373" s="222" t="s">
        <v>1812</v>
      </c>
      <c r="C373" t="s">
        <v>223</v>
      </c>
    </row>
    <row r="374" spans="1:3" x14ac:dyDescent="0.25">
      <c r="A374" s="222" t="s">
        <v>1813</v>
      </c>
      <c r="B374" s="222" t="s">
        <v>1813</v>
      </c>
      <c r="C374" t="s">
        <v>127</v>
      </c>
    </row>
    <row r="375" spans="1:3" x14ac:dyDescent="0.25">
      <c r="A375" s="223" t="s">
        <v>1814</v>
      </c>
      <c r="B375" s="223" t="s">
        <v>1814</v>
      </c>
      <c r="C375" t="s">
        <v>154</v>
      </c>
    </row>
    <row r="376" spans="1:3" x14ac:dyDescent="0.25">
      <c r="A376" s="223" t="s">
        <v>1815</v>
      </c>
      <c r="B376" s="223" t="s">
        <v>1815</v>
      </c>
      <c r="C376" t="s">
        <v>1816</v>
      </c>
    </row>
    <row r="377" spans="1:3" x14ac:dyDescent="0.25">
      <c r="A377" s="223" t="s">
        <v>1817</v>
      </c>
      <c r="B377" s="223" t="s">
        <v>1817</v>
      </c>
      <c r="C377" t="s">
        <v>1818</v>
      </c>
    </row>
    <row r="378" spans="1:3" x14ac:dyDescent="0.25">
      <c r="A378" s="223" t="s">
        <v>1819</v>
      </c>
      <c r="B378" s="223" t="s">
        <v>1819</v>
      </c>
      <c r="C378" t="s">
        <v>1807</v>
      </c>
    </row>
    <row r="379" spans="1:3" x14ac:dyDescent="0.25">
      <c r="A379" s="223" t="s">
        <v>1820</v>
      </c>
      <c r="B379" s="223" t="s">
        <v>1820</v>
      </c>
      <c r="C379" t="s">
        <v>284</v>
      </c>
    </row>
    <row r="380" spans="1:3" x14ac:dyDescent="0.25">
      <c r="A380" s="223" t="s">
        <v>1821</v>
      </c>
      <c r="B380" s="223" t="s">
        <v>1821</v>
      </c>
      <c r="C380" t="s">
        <v>1822</v>
      </c>
    </row>
    <row r="381" spans="1:3" x14ac:dyDescent="0.25">
      <c r="A381" s="223" t="s">
        <v>150</v>
      </c>
      <c r="B381" s="223" t="s">
        <v>150</v>
      </c>
      <c r="C381" t="s">
        <v>151</v>
      </c>
    </row>
    <row r="382" spans="1:3" x14ac:dyDescent="0.25">
      <c r="A382" s="224" t="s">
        <v>1823</v>
      </c>
      <c r="B382" s="151" t="s">
        <v>1824</v>
      </c>
      <c r="C382" s="219" t="s">
        <v>1455</v>
      </c>
    </row>
    <row r="383" spans="1:3" x14ac:dyDescent="0.25">
      <c r="A383" s="224" t="s">
        <v>1825</v>
      </c>
      <c r="B383" s="151" t="s">
        <v>1826</v>
      </c>
      <c r="C383" s="219" t="s">
        <v>1455</v>
      </c>
    </row>
    <row r="384" spans="1:3" x14ac:dyDescent="0.25">
      <c r="A384" s="224" t="s">
        <v>1827</v>
      </c>
      <c r="B384" s="151" t="s">
        <v>397</v>
      </c>
      <c r="C384" s="219" t="s">
        <v>382</v>
      </c>
    </row>
    <row r="385" spans="1:3" x14ac:dyDescent="0.25">
      <c r="A385" s="225" t="s">
        <v>1828</v>
      </c>
      <c r="B385" s="225" t="s">
        <v>1828</v>
      </c>
      <c r="C385" t="s">
        <v>1796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1"/>
  <sheetViews>
    <sheetView topLeftCell="A103" workbookViewId="0">
      <selection activeCell="M10" sqref="M10"/>
    </sheetView>
  </sheetViews>
  <sheetFormatPr defaultRowHeight="15" x14ac:dyDescent="0.25"/>
  <cols>
    <col min="1" max="2" width="19.28515625" style="13" bestFit="1" customWidth="1"/>
    <col min="6" max="6" width="22.28515625" customWidth="1"/>
    <col min="8" max="8" width="15.85546875" customWidth="1"/>
    <col min="9" max="9" width="16.28515625" customWidth="1"/>
    <col min="12" max="12" width="15.7109375" bestFit="1" customWidth="1"/>
    <col min="13" max="13" width="14.7109375" bestFit="1" customWidth="1"/>
    <col min="14" max="14" width="15" bestFit="1" customWidth="1"/>
    <col min="15" max="15" width="21.5703125" customWidth="1"/>
  </cols>
  <sheetData>
    <row r="1" spans="1:3" x14ac:dyDescent="0.25">
      <c r="A1" s="13" t="s">
        <v>16</v>
      </c>
      <c r="B1" s="13" t="s">
        <v>17</v>
      </c>
      <c r="C1" t="s">
        <v>440</v>
      </c>
    </row>
    <row r="2" spans="1:3" x14ac:dyDescent="0.25">
      <c r="A2" s="13" t="s">
        <v>441</v>
      </c>
      <c r="B2" s="13" t="s">
        <v>442</v>
      </c>
      <c r="C2">
        <v>1</v>
      </c>
    </row>
    <row r="3" spans="1:3" x14ac:dyDescent="0.25">
      <c r="A3" s="13" t="s">
        <v>443</v>
      </c>
      <c r="B3" s="13" t="s">
        <v>442</v>
      </c>
      <c r="C3">
        <v>2</v>
      </c>
    </row>
    <row r="4" spans="1:3" x14ac:dyDescent="0.25">
      <c r="A4" s="13" t="s">
        <v>444</v>
      </c>
      <c r="B4" s="13" t="s">
        <v>445</v>
      </c>
      <c r="C4">
        <v>3</v>
      </c>
    </row>
    <row r="5" spans="1:3" x14ac:dyDescent="0.25">
      <c r="A5" s="13" t="s">
        <v>446</v>
      </c>
      <c r="B5" s="13" t="s">
        <v>447</v>
      </c>
      <c r="C5">
        <v>4</v>
      </c>
    </row>
    <row r="6" spans="1:3" x14ac:dyDescent="0.25">
      <c r="A6" s="13" t="s">
        <v>448</v>
      </c>
      <c r="B6" s="13" t="s">
        <v>449</v>
      </c>
      <c r="C6">
        <v>5</v>
      </c>
    </row>
    <row r="7" spans="1:3" x14ac:dyDescent="0.25">
      <c r="A7" s="13" t="s">
        <v>450</v>
      </c>
      <c r="B7" s="13" t="s">
        <v>451</v>
      </c>
      <c r="C7">
        <v>6</v>
      </c>
    </row>
    <row r="8" spans="1:3" x14ac:dyDescent="0.25">
      <c r="A8" s="13" t="s">
        <v>452</v>
      </c>
      <c r="B8" s="14" t="s">
        <v>453</v>
      </c>
      <c r="C8">
        <v>7</v>
      </c>
    </row>
    <row r="9" spans="1:3" x14ac:dyDescent="0.25">
      <c r="A9" s="13" t="s">
        <v>454</v>
      </c>
      <c r="B9" s="14" t="s">
        <v>453</v>
      </c>
      <c r="C9">
        <v>8</v>
      </c>
    </row>
    <row r="10" spans="1:3" x14ac:dyDescent="0.25">
      <c r="A10" s="13" t="s">
        <v>455</v>
      </c>
      <c r="B10" s="14" t="s">
        <v>453</v>
      </c>
      <c r="C10">
        <v>9</v>
      </c>
    </row>
    <row r="11" spans="1:3" x14ac:dyDescent="0.25">
      <c r="A11" s="13" t="s">
        <v>456</v>
      </c>
      <c r="B11" s="14" t="s">
        <v>453</v>
      </c>
      <c r="C11">
        <v>10</v>
      </c>
    </row>
    <row r="12" spans="1:3" x14ac:dyDescent="0.25">
      <c r="A12" s="13" t="s">
        <v>457</v>
      </c>
      <c r="B12" s="13" t="s">
        <v>458</v>
      </c>
      <c r="C12">
        <v>11</v>
      </c>
    </row>
    <row r="13" spans="1:3" x14ac:dyDescent="0.25">
      <c r="A13" s="13" t="s">
        <v>459</v>
      </c>
      <c r="B13" s="13" t="s">
        <v>460</v>
      </c>
      <c r="C13">
        <v>12</v>
      </c>
    </row>
    <row r="14" spans="1:3" x14ac:dyDescent="0.25">
      <c r="A14" s="13" t="s">
        <v>461</v>
      </c>
      <c r="B14" s="13" t="s">
        <v>460</v>
      </c>
      <c r="C14">
        <v>13</v>
      </c>
    </row>
    <row r="15" spans="1:3" x14ac:dyDescent="0.25">
      <c r="A15" s="13" t="s">
        <v>460</v>
      </c>
      <c r="B15" s="13" t="s">
        <v>460</v>
      </c>
      <c r="C15">
        <v>14</v>
      </c>
    </row>
    <row r="16" spans="1:3" x14ac:dyDescent="0.25">
      <c r="A16" s="13" t="s">
        <v>462</v>
      </c>
      <c r="B16" s="14" t="s">
        <v>463</v>
      </c>
      <c r="C16">
        <v>15</v>
      </c>
    </row>
    <row r="17" spans="1:3" x14ac:dyDescent="0.25">
      <c r="A17" s="13" t="s">
        <v>464</v>
      </c>
      <c r="B17" s="14" t="s">
        <v>463</v>
      </c>
      <c r="C17">
        <v>16</v>
      </c>
    </row>
    <row r="18" spans="1:3" x14ac:dyDescent="0.25">
      <c r="A18" s="13" t="s">
        <v>465</v>
      </c>
      <c r="B18" s="14" t="s">
        <v>463</v>
      </c>
      <c r="C18">
        <v>17</v>
      </c>
    </row>
    <row r="19" spans="1:3" x14ac:dyDescent="0.25">
      <c r="A19" s="13" t="s">
        <v>466</v>
      </c>
      <c r="B19" s="13" t="s">
        <v>463</v>
      </c>
      <c r="C19">
        <v>18</v>
      </c>
    </row>
    <row r="20" spans="1:3" x14ac:dyDescent="0.25">
      <c r="A20" s="13" t="s">
        <v>467</v>
      </c>
      <c r="B20" s="13" t="s">
        <v>463</v>
      </c>
      <c r="C20">
        <v>19</v>
      </c>
    </row>
    <row r="21" spans="1:3" x14ac:dyDescent="0.25">
      <c r="A21" s="13" t="s">
        <v>468</v>
      </c>
      <c r="B21" s="13" t="s">
        <v>463</v>
      </c>
      <c r="C21">
        <v>20</v>
      </c>
    </row>
    <row r="22" spans="1:3" x14ac:dyDescent="0.25">
      <c r="A22" s="13" t="s">
        <v>469</v>
      </c>
      <c r="B22" s="13" t="s">
        <v>470</v>
      </c>
      <c r="C22">
        <v>21</v>
      </c>
    </row>
    <row r="23" spans="1:3" x14ac:dyDescent="0.25">
      <c r="A23" s="13" t="s">
        <v>471</v>
      </c>
      <c r="B23" s="13" t="s">
        <v>472</v>
      </c>
      <c r="C23">
        <v>22</v>
      </c>
    </row>
    <row r="24" spans="1:3" x14ac:dyDescent="0.25">
      <c r="A24" s="13" t="s">
        <v>473</v>
      </c>
      <c r="B24" s="13" t="s">
        <v>472</v>
      </c>
      <c r="C24">
        <v>23</v>
      </c>
    </row>
    <row r="25" spans="1:3" x14ac:dyDescent="0.25">
      <c r="A25" s="13" t="s">
        <v>472</v>
      </c>
      <c r="B25" s="13" t="s">
        <v>472</v>
      </c>
      <c r="C25">
        <v>24</v>
      </c>
    </row>
    <row r="26" spans="1:3" x14ac:dyDescent="0.25">
      <c r="A26" s="15" t="s">
        <v>474</v>
      </c>
      <c r="B26" s="15" t="s">
        <v>472</v>
      </c>
      <c r="C26">
        <v>25</v>
      </c>
    </row>
    <row r="27" spans="1:3" x14ac:dyDescent="0.25">
      <c r="A27" s="13" t="s">
        <v>475</v>
      </c>
      <c r="B27" s="13" t="s">
        <v>476</v>
      </c>
      <c r="C27">
        <v>26</v>
      </c>
    </row>
    <row r="28" spans="1:3" x14ac:dyDescent="0.25">
      <c r="A28" s="13" t="s">
        <v>477</v>
      </c>
      <c r="B28" s="13" t="s">
        <v>477</v>
      </c>
      <c r="C28">
        <v>27</v>
      </c>
    </row>
    <row r="29" spans="1:3" x14ac:dyDescent="0.25">
      <c r="A29" s="13" t="s">
        <v>478</v>
      </c>
      <c r="B29" s="13" t="s">
        <v>477</v>
      </c>
      <c r="C29">
        <v>28</v>
      </c>
    </row>
    <row r="30" spans="1:3" x14ac:dyDescent="0.25">
      <c r="A30" s="13" t="s">
        <v>479</v>
      </c>
      <c r="B30" s="13" t="s">
        <v>477</v>
      </c>
      <c r="C30">
        <v>29</v>
      </c>
    </row>
    <row r="31" spans="1:3" x14ac:dyDescent="0.25">
      <c r="A31" s="15" t="s">
        <v>480</v>
      </c>
      <c r="B31" s="15" t="s">
        <v>477</v>
      </c>
      <c r="C31">
        <v>30</v>
      </c>
    </row>
    <row r="32" spans="1:3" x14ac:dyDescent="0.25">
      <c r="A32" s="13" t="s">
        <v>481</v>
      </c>
      <c r="B32" s="13" t="s">
        <v>482</v>
      </c>
      <c r="C32">
        <v>31</v>
      </c>
    </row>
    <row r="33" spans="1:3" x14ac:dyDescent="0.25">
      <c r="A33" s="13" t="s">
        <v>483</v>
      </c>
      <c r="B33" s="14" t="s">
        <v>482</v>
      </c>
      <c r="C33">
        <v>32</v>
      </c>
    </row>
    <row r="34" spans="1:3" x14ac:dyDescent="0.25">
      <c r="A34" s="13" t="s">
        <v>484</v>
      </c>
      <c r="B34" s="13" t="s">
        <v>482</v>
      </c>
      <c r="C34">
        <v>33</v>
      </c>
    </row>
    <row r="35" spans="1:3" x14ac:dyDescent="0.25">
      <c r="A35" s="13" t="s">
        <v>485</v>
      </c>
      <c r="B35" s="13" t="s">
        <v>486</v>
      </c>
      <c r="C35">
        <v>34</v>
      </c>
    </row>
    <row r="36" spans="1:3" x14ac:dyDescent="0.25">
      <c r="A36" s="13" t="s">
        <v>487</v>
      </c>
      <c r="B36" s="13" t="s">
        <v>487</v>
      </c>
      <c r="C36">
        <v>35</v>
      </c>
    </row>
    <row r="37" spans="1:3" x14ac:dyDescent="0.25">
      <c r="A37" s="13" t="s">
        <v>488</v>
      </c>
      <c r="B37" s="13" t="s">
        <v>488</v>
      </c>
      <c r="C37">
        <v>36</v>
      </c>
    </row>
    <row r="38" spans="1:3" x14ac:dyDescent="0.25">
      <c r="A38" s="15" t="s">
        <v>489</v>
      </c>
      <c r="B38" s="15" t="s">
        <v>489</v>
      </c>
      <c r="C38">
        <v>37</v>
      </c>
    </row>
    <row r="39" spans="1:3" x14ac:dyDescent="0.25">
      <c r="A39" s="15" t="s">
        <v>490</v>
      </c>
      <c r="B39" s="15" t="s">
        <v>490</v>
      </c>
      <c r="C39">
        <v>38</v>
      </c>
    </row>
    <row r="40" spans="1:3" x14ac:dyDescent="0.25">
      <c r="A40" s="15" t="s">
        <v>491</v>
      </c>
      <c r="B40" s="15" t="s">
        <v>491</v>
      </c>
      <c r="C40">
        <v>39</v>
      </c>
    </row>
    <row r="41" spans="1:3" x14ac:dyDescent="0.25">
      <c r="A41" s="13" t="s">
        <v>492</v>
      </c>
      <c r="B41" s="13" t="s">
        <v>492</v>
      </c>
      <c r="C41">
        <v>40</v>
      </c>
    </row>
    <row r="42" spans="1:3" x14ac:dyDescent="0.25">
      <c r="A42" s="13" t="s">
        <v>493</v>
      </c>
      <c r="B42" s="13" t="s">
        <v>493</v>
      </c>
      <c r="C42">
        <v>41</v>
      </c>
    </row>
    <row r="43" spans="1:3" x14ac:dyDescent="0.25">
      <c r="A43" s="13" t="s">
        <v>494</v>
      </c>
      <c r="B43" s="13" t="s">
        <v>494</v>
      </c>
      <c r="C43">
        <v>42</v>
      </c>
    </row>
    <row r="44" spans="1:3" x14ac:dyDescent="0.25">
      <c r="A44" s="13" t="s">
        <v>495</v>
      </c>
      <c r="B44" s="13" t="s">
        <v>495</v>
      </c>
      <c r="C44">
        <v>43</v>
      </c>
    </row>
    <row r="45" spans="1:3" x14ac:dyDescent="0.25">
      <c r="A45" s="13" t="s">
        <v>496</v>
      </c>
      <c r="B45" s="13" t="s">
        <v>496</v>
      </c>
      <c r="C45">
        <v>44</v>
      </c>
    </row>
    <row r="46" spans="1:3" x14ac:dyDescent="0.25">
      <c r="A46" s="13" t="s">
        <v>497</v>
      </c>
      <c r="B46" s="13" t="s">
        <v>497</v>
      </c>
      <c r="C46">
        <v>45</v>
      </c>
    </row>
    <row r="47" spans="1:3" x14ac:dyDescent="0.25">
      <c r="A47" s="13" t="s">
        <v>498</v>
      </c>
      <c r="B47" s="13" t="s">
        <v>498</v>
      </c>
      <c r="C47">
        <v>46</v>
      </c>
    </row>
    <row r="48" spans="1:3" x14ac:dyDescent="0.25">
      <c r="A48" s="13" t="s">
        <v>499</v>
      </c>
      <c r="B48" s="13" t="s">
        <v>499</v>
      </c>
      <c r="C48">
        <v>47</v>
      </c>
    </row>
    <row r="49" spans="1:3" x14ac:dyDescent="0.25">
      <c r="A49" s="13" t="s">
        <v>500</v>
      </c>
      <c r="B49" s="13" t="s">
        <v>500</v>
      </c>
      <c r="C49">
        <v>48</v>
      </c>
    </row>
    <row r="50" spans="1:3" x14ac:dyDescent="0.25">
      <c r="A50" s="13" t="s">
        <v>501</v>
      </c>
      <c r="B50" s="13" t="s">
        <v>501</v>
      </c>
      <c r="C50">
        <v>49</v>
      </c>
    </row>
    <row r="51" spans="1:3" x14ac:dyDescent="0.25">
      <c r="A51" s="13" t="s">
        <v>502</v>
      </c>
      <c r="B51" s="13" t="s">
        <v>503</v>
      </c>
      <c r="C51">
        <v>50</v>
      </c>
    </row>
    <row r="52" spans="1:3" x14ac:dyDescent="0.25">
      <c r="A52" s="13" t="s">
        <v>504</v>
      </c>
      <c r="B52" s="13" t="s">
        <v>505</v>
      </c>
      <c r="C52">
        <v>51</v>
      </c>
    </row>
    <row r="53" spans="1:3" x14ac:dyDescent="0.25">
      <c r="A53" s="13" t="s">
        <v>506</v>
      </c>
      <c r="B53" s="13" t="s">
        <v>507</v>
      </c>
      <c r="C53">
        <v>52</v>
      </c>
    </row>
    <row r="54" spans="1:3" x14ac:dyDescent="0.25">
      <c r="A54" s="13" t="s">
        <v>508</v>
      </c>
      <c r="B54" s="13" t="s">
        <v>509</v>
      </c>
      <c r="C54">
        <v>53</v>
      </c>
    </row>
    <row r="55" spans="1:3" x14ac:dyDescent="0.25">
      <c r="A55" s="13" t="s">
        <v>510</v>
      </c>
      <c r="B55" s="13" t="s">
        <v>511</v>
      </c>
      <c r="C55">
        <v>54</v>
      </c>
    </row>
    <row r="56" spans="1:3" x14ac:dyDescent="0.25">
      <c r="A56" s="13" t="s">
        <v>512</v>
      </c>
      <c r="B56" s="13" t="s">
        <v>513</v>
      </c>
      <c r="C56">
        <v>55</v>
      </c>
    </row>
    <row r="57" spans="1:3" x14ac:dyDescent="0.25">
      <c r="A57" s="13" t="s">
        <v>514</v>
      </c>
      <c r="B57" s="13" t="s">
        <v>515</v>
      </c>
      <c r="C57">
        <v>56</v>
      </c>
    </row>
    <row r="58" spans="1:3" x14ac:dyDescent="0.25">
      <c r="A58" s="13" t="s">
        <v>516</v>
      </c>
      <c r="B58" s="13" t="s">
        <v>517</v>
      </c>
      <c r="C58">
        <v>57</v>
      </c>
    </row>
    <row r="59" spans="1:3" x14ac:dyDescent="0.25">
      <c r="A59" s="13" t="s">
        <v>518</v>
      </c>
      <c r="B59" s="14" t="s">
        <v>507</v>
      </c>
      <c r="C59">
        <v>58</v>
      </c>
    </row>
    <row r="60" spans="1:3" x14ac:dyDescent="0.25">
      <c r="A60" s="13" t="s">
        <v>519</v>
      </c>
      <c r="B60" s="14" t="s">
        <v>509</v>
      </c>
      <c r="C60">
        <v>59</v>
      </c>
    </row>
    <row r="61" spans="1:3" x14ac:dyDescent="0.25">
      <c r="A61" s="13" t="s">
        <v>520</v>
      </c>
      <c r="B61" s="14" t="s">
        <v>511</v>
      </c>
      <c r="C61">
        <v>60</v>
      </c>
    </row>
    <row r="62" spans="1:3" x14ac:dyDescent="0.25">
      <c r="A62" s="13" t="s">
        <v>521</v>
      </c>
      <c r="B62" s="14" t="s">
        <v>507</v>
      </c>
      <c r="C62">
        <v>61</v>
      </c>
    </row>
    <row r="63" spans="1:3" x14ac:dyDescent="0.25">
      <c r="A63" s="13" t="s">
        <v>522</v>
      </c>
      <c r="B63" s="14" t="s">
        <v>509</v>
      </c>
      <c r="C63">
        <v>62</v>
      </c>
    </row>
    <row r="64" spans="1:3" x14ac:dyDescent="0.25">
      <c r="A64" s="13" t="s">
        <v>523</v>
      </c>
      <c r="B64" s="14" t="s">
        <v>511</v>
      </c>
      <c r="C64">
        <v>63</v>
      </c>
    </row>
    <row r="65" spans="1:3" x14ac:dyDescent="0.25">
      <c r="A65" s="13" t="s">
        <v>524</v>
      </c>
      <c r="B65" s="13" t="s">
        <v>525</v>
      </c>
      <c r="C65">
        <v>64</v>
      </c>
    </row>
    <row r="66" spans="1:3" x14ac:dyDescent="0.25">
      <c r="A66" s="13" t="s">
        <v>526</v>
      </c>
      <c r="B66" s="13" t="s">
        <v>527</v>
      </c>
      <c r="C66">
        <v>65</v>
      </c>
    </row>
    <row r="67" spans="1:3" x14ac:dyDescent="0.25">
      <c r="A67" s="13" t="s">
        <v>528</v>
      </c>
      <c r="B67" s="13" t="s">
        <v>507</v>
      </c>
      <c r="C67">
        <v>66</v>
      </c>
    </row>
    <row r="68" spans="1:3" x14ac:dyDescent="0.25">
      <c r="A68" s="13" t="s">
        <v>519</v>
      </c>
      <c r="B68" s="13" t="s">
        <v>509</v>
      </c>
      <c r="C68">
        <v>67</v>
      </c>
    </row>
    <row r="69" spans="1:3" x14ac:dyDescent="0.25">
      <c r="A69" s="13" t="s">
        <v>529</v>
      </c>
      <c r="B69" s="13" t="s">
        <v>511</v>
      </c>
      <c r="C69">
        <v>68</v>
      </c>
    </row>
    <row r="70" spans="1:3" x14ac:dyDescent="0.25">
      <c r="A70" s="13" t="s">
        <v>530</v>
      </c>
      <c r="B70" s="13" t="s">
        <v>531</v>
      </c>
      <c r="C70">
        <v>69</v>
      </c>
    </row>
    <row r="71" spans="1:3" x14ac:dyDescent="0.25">
      <c r="A71" s="13" t="s">
        <v>532</v>
      </c>
      <c r="B71" s="13" t="s">
        <v>533</v>
      </c>
      <c r="C71">
        <v>70</v>
      </c>
    </row>
    <row r="72" spans="1:3" x14ac:dyDescent="0.25">
      <c r="A72" s="13" t="s">
        <v>534</v>
      </c>
      <c r="B72" s="13" t="s">
        <v>535</v>
      </c>
      <c r="C72">
        <v>71</v>
      </c>
    </row>
    <row r="73" spans="1:3" x14ac:dyDescent="0.25">
      <c r="A73" s="13" t="s">
        <v>536</v>
      </c>
      <c r="B73" s="13" t="s">
        <v>537</v>
      </c>
      <c r="C73">
        <v>72</v>
      </c>
    </row>
    <row r="74" spans="1:3" x14ac:dyDescent="0.25">
      <c r="A74" s="13" t="s">
        <v>538</v>
      </c>
      <c r="B74" s="13" t="s">
        <v>539</v>
      </c>
      <c r="C74">
        <v>73</v>
      </c>
    </row>
    <row r="75" spans="1:3" x14ac:dyDescent="0.25">
      <c r="A75" s="13" t="s">
        <v>540</v>
      </c>
      <c r="B75" s="13" t="s">
        <v>541</v>
      </c>
      <c r="C75">
        <v>74</v>
      </c>
    </row>
    <row r="76" spans="1:3" x14ac:dyDescent="0.25">
      <c r="A76" s="13" t="s">
        <v>542</v>
      </c>
      <c r="B76" s="13" t="s">
        <v>543</v>
      </c>
      <c r="C76">
        <v>75</v>
      </c>
    </row>
    <row r="77" spans="1:3" x14ac:dyDescent="0.25">
      <c r="A77" s="13" t="s">
        <v>544</v>
      </c>
      <c r="B77" s="13" t="s">
        <v>545</v>
      </c>
      <c r="C77">
        <v>76</v>
      </c>
    </row>
    <row r="78" spans="1:3" x14ac:dyDescent="0.25">
      <c r="A78" s="13" t="s">
        <v>546</v>
      </c>
      <c r="B78" s="13" t="s">
        <v>533</v>
      </c>
      <c r="C78">
        <v>77</v>
      </c>
    </row>
    <row r="79" spans="1:3" x14ac:dyDescent="0.25">
      <c r="A79" s="13" t="s">
        <v>547</v>
      </c>
      <c r="B79" s="13" t="s">
        <v>535</v>
      </c>
      <c r="C79">
        <v>78</v>
      </c>
    </row>
    <row r="80" spans="1:3" x14ac:dyDescent="0.25">
      <c r="A80" s="13" t="s">
        <v>548</v>
      </c>
      <c r="B80" s="13" t="s">
        <v>537</v>
      </c>
      <c r="C80">
        <v>79</v>
      </c>
    </row>
    <row r="81" spans="1:3" x14ac:dyDescent="0.25">
      <c r="A81" s="13" t="s">
        <v>549</v>
      </c>
      <c r="B81" s="13" t="s">
        <v>539</v>
      </c>
      <c r="C81">
        <v>80</v>
      </c>
    </row>
    <row r="82" spans="1:3" x14ac:dyDescent="0.25">
      <c r="A82" s="13" t="s">
        <v>550</v>
      </c>
      <c r="B82" s="13" t="s">
        <v>541</v>
      </c>
      <c r="C82">
        <v>81</v>
      </c>
    </row>
    <row r="83" spans="1:3" x14ac:dyDescent="0.25">
      <c r="A83" s="16" t="s">
        <v>551</v>
      </c>
      <c r="B83" s="16" t="s">
        <v>551</v>
      </c>
      <c r="C83">
        <v>82</v>
      </c>
    </row>
    <row r="84" spans="1:3" x14ac:dyDescent="0.25">
      <c r="A84" s="13" t="s">
        <v>552</v>
      </c>
      <c r="B84" s="13" t="s">
        <v>552</v>
      </c>
      <c r="C84">
        <v>83</v>
      </c>
    </row>
    <row r="85" spans="1:3" x14ac:dyDescent="0.25">
      <c r="A85" s="13" t="s">
        <v>553</v>
      </c>
      <c r="B85" s="13" t="s">
        <v>488</v>
      </c>
      <c r="C85">
        <v>84</v>
      </c>
    </row>
    <row r="86" spans="1:3" x14ac:dyDescent="0.25">
      <c r="A86" s="13" t="s">
        <v>554</v>
      </c>
      <c r="B86" s="13" t="s">
        <v>489</v>
      </c>
      <c r="C86">
        <v>85</v>
      </c>
    </row>
    <row r="87" spans="1:3" x14ac:dyDescent="0.25">
      <c r="A87" s="13" t="s">
        <v>555</v>
      </c>
      <c r="B87" s="13" t="s">
        <v>490</v>
      </c>
      <c r="C87">
        <v>86</v>
      </c>
    </row>
    <row r="88" spans="1:3" x14ac:dyDescent="0.25">
      <c r="A88" s="13" t="s">
        <v>556</v>
      </c>
      <c r="B88" s="13" t="s">
        <v>491</v>
      </c>
      <c r="C88">
        <v>87</v>
      </c>
    </row>
    <row r="89" spans="1:3" x14ac:dyDescent="0.25">
      <c r="A89" s="13" t="s">
        <v>557</v>
      </c>
      <c r="B89" s="13" t="s">
        <v>492</v>
      </c>
      <c r="C89">
        <v>88</v>
      </c>
    </row>
    <row r="90" spans="1:3" x14ac:dyDescent="0.25">
      <c r="A90" s="13" t="s">
        <v>558</v>
      </c>
      <c r="B90" s="13" t="s">
        <v>558</v>
      </c>
      <c r="C90">
        <v>89</v>
      </c>
    </row>
    <row r="91" spans="1:3" x14ac:dyDescent="0.25">
      <c r="A91" s="13" t="s">
        <v>559</v>
      </c>
      <c r="B91" s="13" t="s">
        <v>559</v>
      </c>
      <c r="C91">
        <v>90</v>
      </c>
    </row>
    <row r="92" spans="1:3" x14ac:dyDescent="0.25">
      <c r="A92" s="13" t="s">
        <v>560</v>
      </c>
      <c r="B92" s="13" t="s">
        <v>560</v>
      </c>
      <c r="C92">
        <v>91</v>
      </c>
    </row>
    <row r="93" spans="1:3" x14ac:dyDescent="0.25">
      <c r="A93" s="13" t="s">
        <v>561</v>
      </c>
      <c r="B93" s="13" t="s">
        <v>561</v>
      </c>
      <c r="C93">
        <v>92</v>
      </c>
    </row>
    <row r="94" spans="1:3" x14ac:dyDescent="0.25">
      <c r="A94" s="13" t="s">
        <v>562</v>
      </c>
      <c r="B94" s="13" t="s">
        <v>562</v>
      </c>
      <c r="C94">
        <v>93</v>
      </c>
    </row>
    <row r="95" spans="1:3" x14ac:dyDescent="0.25">
      <c r="A95" s="17" t="s">
        <v>563</v>
      </c>
      <c r="B95" s="17" t="s">
        <v>563</v>
      </c>
      <c r="C95">
        <v>94</v>
      </c>
    </row>
    <row r="96" spans="1:3" x14ac:dyDescent="0.25">
      <c r="A96" s="17" t="s">
        <v>564</v>
      </c>
      <c r="B96" s="17" t="s">
        <v>564</v>
      </c>
      <c r="C96">
        <v>95</v>
      </c>
    </row>
    <row r="97" spans="1:3" x14ac:dyDescent="0.25">
      <c r="A97" s="17" t="s">
        <v>565</v>
      </c>
      <c r="B97" s="17" t="s">
        <v>565</v>
      </c>
      <c r="C97">
        <v>96</v>
      </c>
    </row>
    <row r="98" spans="1:3" x14ac:dyDescent="0.25">
      <c r="A98" s="17" t="s">
        <v>566</v>
      </c>
      <c r="B98" s="17" t="s">
        <v>566</v>
      </c>
      <c r="C98">
        <v>97</v>
      </c>
    </row>
    <row r="99" spans="1:3" x14ac:dyDescent="0.25">
      <c r="A99" s="17" t="s">
        <v>567</v>
      </c>
      <c r="B99" s="17" t="s">
        <v>567</v>
      </c>
      <c r="C99">
        <v>98</v>
      </c>
    </row>
    <row r="100" spans="1:3" x14ac:dyDescent="0.25">
      <c r="A100" s="17" t="s">
        <v>568</v>
      </c>
      <c r="B100" s="17" t="s">
        <v>568</v>
      </c>
      <c r="C100">
        <v>99</v>
      </c>
    </row>
    <row r="101" spans="1:3" x14ac:dyDescent="0.25">
      <c r="A101" s="17" t="s">
        <v>569</v>
      </c>
      <c r="B101" s="17" t="s">
        <v>569</v>
      </c>
      <c r="C101">
        <v>100</v>
      </c>
    </row>
    <row r="102" spans="1:3" x14ac:dyDescent="0.25">
      <c r="A102" s="17" t="s">
        <v>570</v>
      </c>
      <c r="B102" s="17" t="s">
        <v>570</v>
      </c>
      <c r="C102">
        <v>101</v>
      </c>
    </row>
    <row r="103" spans="1:3" x14ac:dyDescent="0.25">
      <c r="A103" s="17" t="s">
        <v>571</v>
      </c>
      <c r="B103" s="17" t="s">
        <v>571</v>
      </c>
      <c r="C103">
        <v>102</v>
      </c>
    </row>
    <row r="104" spans="1:3" x14ac:dyDescent="0.25">
      <c r="A104" s="17" t="s">
        <v>572</v>
      </c>
      <c r="B104" s="17" t="s">
        <v>572</v>
      </c>
      <c r="C104">
        <v>103</v>
      </c>
    </row>
    <row r="105" spans="1:3" x14ac:dyDescent="0.25">
      <c r="A105" t="s">
        <v>1258</v>
      </c>
      <c r="B105" t="s">
        <v>1258</v>
      </c>
      <c r="C105">
        <v>104</v>
      </c>
    </row>
    <row r="106" spans="1:3" x14ac:dyDescent="0.25">
      <c r="A106" s="17" t="s">
        <v>573</v>
      </c>
      <c r="B106" s="17" t="s">
        <v>573</v>
      </c>
      <c r="C106">
        <v>105</v>
      </c>
    </row>
    <row r="107" spans="1:3" x14ac:dyDescent="0.25">
      <c r="A107" t="s">
        <v>1257</v>
      </c>
      <c r="B107" t="s">
        <v>1257</v>
      </c>
      <c r="C107">
        <v>106</v>
      </c>
    </row>
    <row r="108" spans="1:3" x14ac:dyDescent="0.25">
      <c r="A108" t="s">
        <v>1259</v>
      </c>
      <c r="B108" t="s">
        <v>1259</v>
      </c>
      <c r="C108">
        <v>107</v>
      </c>
    </row>
    <row r="109" spans="1:3" x14ac:dyDescent="0.25">
      <c r="A109" t="s">
        <v>1423</v>
      </c>
      <c r="B109" t="s">
        <v>1423</v>
      </c>
      <c r="C109">
        <v>108</v>
      </c>
    </row>
    <row r="110" spans="1:3" x14ac:dyDescent="0.25">
      <c r="A110" s="17" t="s">
        <v>574</v>
      </c>
      <c r="B110" s="17" t="s">
        <v>574</v>
      </c>
      <c r="C110">
        <v>109</v>
      </c>
    </row>
    <row r="111" spans="1:3" x14ac:dyDescent="0.25">
      <c r="A111" s="17" t="s">
        <v>575</v>
      </c>
      <c r="B111" s="17" t="s">
        <v>575</v>
      </c>
      <c r="C111">
        <v>110</v>
      </c>
    </row>
    <row r="112" spans="1:3" x14ac:dyDescent="0.25">
      <c r="A112" t="s">
        <v>1426</v>
      </c>
      <c r="B112" t="s">
        <v>1426</v>
      </c>
      <c r="C112">
        <v>111</v>
      </c>
    </row>
    <row r="113" spans="1:3" x14ac:dyDescent="0.25">
      <c r="A113" t="s">
        <v>1260</v>
      </c>
      <c r="B113" t="s">
        <v>1260</v>
      </c>
      <c r="C113">
        <v>112</v>
      </c>
    </row>
    <row r="114" spans="1:3" x14ac:dyDescent="0.25">
      <c r="A114" t="s">
        <v>1261</v>
      </c>
      <c r="B114" t="s">
        <v>1261</v>
      </c>
      <c r="C114">
        <v>113</v>
      </c>
    </row>
    <row r="115" spans="1:3" x14ac:dyDescent="0.25">
      <c r="A115" t="s">
        <v>1427</v>
      </c>
      <c r="B115" t="s">
        <v>1427</v>
      </c>
      <c r="C115">
        <v>114</v>
      </c>
    </row>
    <row r="116" spans="1:3" x14ac:dyDescent="0.25">
      <c r="A116" t="s">
        <v>1424</v>
      </c>
      <c r="B116" t="s">
        <v>1424</v>
      </c>
      <c r="C116">
        <v>115</v>
      </c>
    </row>
    <row r="117" spans="1:3" x14ac:dyDescent="0.25">
      <c r="A117" t="s">
        <v>1420</v>
      </c>
      <c r="B117" t="s">
        <v>1420</v>
      </c>
      <c r="C117">
        <v>116</v>
      </c>
    </row>
    <row r="118" spans="1:3" x14ac:dyDescent="0.25">
      <c r="A118" t="s">
        <v>1419</v>
      </c>
      <c r="B118" t="s">
        <v>1419</v>
      </c>
      <c r="C118">
        <v>117</v>
      </c>
    </row>
    <row r="119" spans="1:3" x14ac:dyDescent="0.25">
      <c r="A119" t="s">
        <v>1425</v>
      </c>
      <c r="B119" t="s">
        <v>1425</v>
      </c>
      <c r="C119">
        <v>118</v>
      </c>
    </row>
    <row r="120" spans="1:3" x14ac:dyDescent="0.25">
      <c r="A120" t="s">
        <v>1421</v>
      </c>
      <c r="B120" t="s">
        <v>1421</v>
      </c>
      <c r="C120">
        <v>119</v>
      </c>
    </row>
    <row r="121" spans="1:3" x14ac:dyDescent="0.25">
      <c r="A121" t="s">
        <v>1419</v>
      </c>
      <c r="B121" t="s">
        <v>1419</v>
      </c>
      <c r="C121">
        <v>120</v>
      </c>
    </row>
    <row r="122" spans="1:3" x14ac:dyDescent="0.25">
      <c r="A122" t="s">
        <v>566</v>
      </c>
      <c r="B122" t="s">
        <v>566</v>
      </c>
      <c r="C122">
        <v>121</v>
      </c>
    </row>
    <row r="123" spans="1:3" x14ac:dyDescent="0.25">
      <c r="A123" t="s">
        <v>1422</v>
      </c>
      <c r="B123" t="s">
        <v>1422</v>
      </c>
      <c r="C123">
        <v>122</v>
      </c>
    </row>
    <row r="124" spans="1:3" x14ac:dyDescent="0.25">
      <c r="A124" t="s">
        <v>1428</v>
      </c>
      <c r="B124" t="s">
        <v>1428</v>
      </c>
      <c r="C124">
        <v>123</v>
      </c>
    </row>
    <row r="125" spans="1:3" x14ac:dyDescent="0.25">
      <c r="A125" s="13" t="s">
        <v>576</v>
      </c>
      <c r="B125" s="13" t="s">
        <v>577</v>
      </c>
      <c r="C125">
        <v>124</v>
      </c>
    </row>
    <row r="126" spans="1:3" x14ac:dyDescent="0.25">
      <c r="A126" s="13" t="s">
        <v>578</v>
      </c>
      <c r="B126" s="13" t="s">
        <v>579</v>
      </c>
      <c r="C126">
        <v>125</v>
      </c>
    </row>
    <row r="127" spans="1:3" x14ac:dyDescent="0.25">
      <c r="A127" s="13" t="s">
        <v>580</v>
      </c>
      <c r="B127" s="13" t="s">
        <v>581</v>
      </c>
      <c r="C127">
        <v>126</v>
      </c>
    </row>
    <row r="128" spans="1:3" x14ac:dyDescent="0.25">
      <c r="A128" s="13" t="s">
        <v>582</v>
      </c>
      <c r="B128" s="13" t="s">
        <v>583</v>
      </c>
      <c r="C128">
        <v>127</v>
      </c>
    </row>
    <row r="129" spans="1:3" x14ac:dyDescent="0.25">
      <c r="A129" s="13" t="s">
        <v>584</v>
      </c>
      <c r="B129" s="13" t="s">
        <v>584</v>
      </c>
      <c r="C129">
        <v>128</v>
      </c>
    </row>
    <row r="130" spans="1:3" x14ac:dyDescent="0.25">
      <c r="A130" s="13" t="s">
        <v>585</v>
      </c>
      <c r="B130" s="13" t="s">
        <v>585</v>
      </c>
      <c r="C130">
        <v>129</v>
      </c>
    </row>
    <row r="131" spans="1:3" x14ac:dyDescent="0.25">
      <c r="A131" s="13" t="s">
        <v>586</v>
      </c>
      <c r="B131" s="13" t="s">
        <v>586</v>
      </c>
      <c r="C131">
        <v>130</v>
      </c>
    </row>
    <row r="132" spans="1:3" x14ac:dyDescent="0.25">
      <c r="A132" s="13" t="s">
        <v>587</v>
      </c>
      <c r="B132" s="13" t="s">
        <v>587</v>
      </c>
      <c r="C132">
        <v>131</v>
      </c>
    </row>
    <row r="133" spans="1:3" x14ac:dyDescent="0.25">
      <c r="A133" s="13" t="s">
        <v>588</v>
      </c>
      <c r="B133" s="13" t="s">
        <v>588</v>
      </c>
      <c r="C133">
        <v>132</v>
      </c>
    </row>
    <row r="134" spans="1:3" x14ac:dyDescent="0.25">
      <c r="A134" s="13" t="s">
        <v>589</v>
      </c>
      <c r="B134" s="13" t="s">
        <v>589</v>
      </c>
      <c r="C134">
        <v>133</v>
      </c>
    </row>
    <row r="135" spans="1:3" x14ac:dyDescent="0.25">
      <c r="A135" s="13" t="s">
        <v>590</v>
      </c>
      <c r="B135" s="13" t="s">
        <v>590</v>
      </c>
      <c r="C135">
        <v>134</v>
      </c>
    </row>
    <row r="136" spans="1:3" x14ac:dyDescent="0.25">
      <c r="A136" s="13" t="s">
        <v>591</v>
      </c>
      <c r="B136" s="13" t="s">
        <v>591</v>
      </c>
      <c r="C136">
        <v>135</v>
      </c>
    </row>
    <row r="137" spans="1:3" x14ac:dyDescent="0.25">
      <c r="A137" s="13" t="s">
        <v>592</v>
      </c>
      <c r="B137" s="13" t="s">
        <v>592</v>
      </c>
      <c r="C137">
        <v>136</v>
      </c>
    </row>
    <row r="138" spans="1:3" x14ac:dyDescent="0.25">
      <c r="A138" s="13" t="s">
        <v>593</v>
      </c>
      <c r="B138" s="13" t="s">
        <v>593</v>
      </c>
      <c r="C138">
        <v>137</v>
      </c>
    </row>
    <row r="139" spans="1:3" x14ac:dyDescent="0.25">
      <c r="A139" s="13" t="s">
        <v>594</v>
      </c>
      <c r="B139" s="13" t="s">
        <v>594</v>
      </c>
      <c r="C139">
        <v>138</v>
      </c>
    </row>
    <row r="140" spans="1:3" x14ac:dyDescent="0.25">
      <c r="A140" s="13" t="s">
        <v>595</v>
      </c>
      <c r="B140" s="13" t="s">
        <v>595</v>
      </c>
      <c r="C140">
        <v>139</v>
      </c>
    </row>
    <row r="141" spans="1:3" x14ac:dyDescent="0.25">
      <c r="A141" s="13" t="s">
        <v>596</v>
      </c>
      <c r="B141" s="13" t="s">
        <v>596</v>
      </c>
      <c r="C141">
        <v>140</v>
      </c>
    </row>
    <row r="142" spans="1:3" x14ac:dyDescent="0.25">
      <c r="A142" s="13" t="s">
        <v>597</v>
      </c>
      <c r="B142" s="13" t="s">
        <v>597</v>
      </c>
      <c r="C142">
        <v>141</v>
      </c>
    </row>
    <row r="143" spans="1:3" x14ac:dyDescent="0.25">
      <c r="A143" s="13" t="s">
        <v>66</v>
      </c>
      <c r="B143" s="13" t="s">
        <v>66</v>
      </c>
      <c r="C143">
        <v>142</v>
      </c>
    </row>
    <row r="144" spans="1:3" x14ac:dyDescent="0.25">
      <c r="A144" s="13" t="s">
        <v>67</v>
      </c>
      <c r="B144" s="13" t="s">
        <v>67</v>
      </c>
      <c r="C144">
        <v>143</v>
      </c>
    </row>
    <row r="145" spans="1:3" x14ac:dyDescent="0.25">
      <c r="A145" s="13" t="s">
        <v>60</v>
      </c>
      <c r="B145" s="13" t="s">
        <v>60</v>
      </c>
      <c r="C145">
        <v>144</v>
      </c>
    </row>
    <row r="146" spans="1:3" x14ac:dyDescent="0.25">
      <c r="A146" s="13" t="s">
        <v>61</v>
      </c>
      <c r="B146" s="13" t="s">
        <v>61</v>
      </c>
      <c r="C146">
        <v>145</v>
      </c>
    </row>
    <row r="147" spans="1:3" x14ac:dyDescent="0.25">
      <c r="A147" s="13" t="s">
        <v>62</v>
      </c>
      <c r="B147" s="13" t="s">
        <v>62</v>
      </c>
      <c r="C147">
        <v>146</v>
      </c>
    </row>
    <row r="148" spans="1:3" x14ac:dyDescent="0.25">
      <c r="A148" s="13" t="s">
        <v>63</v>
      </c>
      <c r="B148" s="13" t="s">
        <v>63</v>
      </c>
      <c r="C148">
        <v>147</v>
      </c>
    </row>
    <row r="149" spans="1:3" x14ac:dyDescent="0.25">
      <c r="A149" s="13" t="s">
        <v>64</v>
      </c>
      <c r="B149" s="13" t="s">
        <v>64</v>
      </c>
      <c r="C149">
        <v>148</v>
      </c>
    </row>
    <row r="150" spans="1:3" x14ac:dyDescent="0.25">
      <c r="A150" s="13" t="s">
        <v>65</v>
      </c>
      <c r="B150" s="13" t="s">
        <v>65</v>
      </c>
      <c r="C150">
        <v>149</v>
      </c>
    </row>
    <row r="151" spans="1:3" x14ac:dyDescent="0.25">
      <c r="A151" s="13" t="s">
        <v>52</v>
      </c>
      <c r="B151" s="13" t="s">
        <v>52</v>
      </c>
      <c r="C151">
        <v>150</v>
      </c>
    </row>
    <row r="152" spans="1:3" x14ac:dyDescent="0.25">
      <c r="A152" s="13" t="s">
        <v>53</v>
      </c>
      <c r="B152" s="13" t="s">
        <v>53</v>
      </c>
      <c r="C152">
        <v>151</v>
      </c>
    </row>
    <row r="153" spans="1:3" x14ac:dyDescent="0.25">
      <c r="A153" s="13" t="s">
        <v>54</v>
      </c>
      <c r="B153" s="13" t="s">
        <v>54</v>
      </c>
      <c r="C153">
        <v>152</v>
      </c>
    </row>
    <row r="154" spans="1:3" x14ac:dyDescent="0.25">
      <c r="A154" s="13" t="s">
        <v>55</v>
      </c>
      <c r="B154" s="13" t="s">
        <v>55</v>
      </c>
      <c r="C154">
        <v>153</v>
      </c>
    </row>
    <row r="155" spans="1:3" x14ac:dyDescent="0.25">
      <c r="A155" s="13" t="s">
        <v>56</v>
      </c>
      <c r="B155" s="13" t="s">
        <v>56</v>
      </c>
      <c r="C155">
        <v>154</v>
      </c>
    </row>
    <row r="156" spans="1:3" x14ac:dyDescent="0.25">
      <c r="A156" s="13" t="s">
        <v>57</v>
      </c>
      <c r="B156" s="13" t="s">
        <v>57</v>
      </c>
      <c r="C156">
        <v>155</v>
      </c>
    </row>
    <row r="157" spans="1:3" x14ac:dyDescent="0.25">
      <c r="A157" s="13" t="s">
        <v>58</v>
      </c>
      <c r="B157" s="13" t="s">
        <v>58</v>
      </c>
      <c r="C157">
        <v>156</v>
      </c>
    </row>
    <row r="158" spans="1:3" x14ac:dyDescent="0.25">
      <c r="A158" s="13" t="s">
        <v>59</v>
      </c>
      <c r="B158" s="13" t="s">
        <v>59</v>
      </c>
      <c r="C158">
        <v>157</v>
      </c>
    </row>
    <row r="159" spans="1:3" x14ac:dyDescent="0.25">
      <c r="A159" s="13" t="s">
        <v>598</v>
      </c>
      <c r="B159" s="13" t="s">
        <v>598</v>
      </c>
      <c r="C159">
        <v>158</v>
      </c>
    </row>
    <row r="160" spans="1:3" x14ac:dyDescent="0.25">
      <c r="A160" s="13" t="s">
        <v>599</v>
      </c>
      <c r="B160" s="13" t="s">
        <v>599</v>
      </c>
      <c r="C160">
        <v>159</v>
      </c>
    </row>
    <row r="161" spans="1:3" x14ac:dyDescent="0.25">
      <c r="A161" s="13" t="s">
        <v>600</v>
      </c>
      <c r="B161" s="13" t="s">
        <v>600</v>
      </c>
      <c r="C161">
        <v>160</v>
      </c>
    </row>
    <row r="162" spans="1:3" x14ac:dyDescent="0.25">
      <c r="A162" s="13" t="s">
        <v>601</v>
      </c>
      <c r="B162" s="13" t="s">
        <v>601</v>
      </c>
      <c r="C162">
        <v>161</v>
      </c>
    </row>
    <row r="163" spans="1:3" x14ac:dyDescent="0.25">
      <c r="A163" s="13" t="s">
        <v>602</v>
      </c>
      <c r="B163" s="13" t="s">
        <v>602</v>
      </c>
      <c r="C163">
        <v>162</v>
      </c>
    </row>
    <row r="164" spans="1:3" x14ac:dyDescent="0.25">
      <c r="A164" s="13" t="s">
        <v>603</v>
      </c>
      <c r="B164" s="13" t="s">
        <v>603</v>
      </c>
      <c r="C164">
        <v>163</v>
      </c>
    </row>
    <row r="165" spans="1:3" x14ac:dyDescent="0.25">
      <c r="A165" s="13" t="s">
        <v>604</v>
      </c>
      <c r="B165" s="13" t="s">
        <v>604</v>
      </c>
      <c r="C165">
        <v>164</v>
      </c>
    </row>
    <row r="166" spans="1:3" x14ac:dyDescent="0.25">
      <c r="A166" s="13" t="s">
        <v>605</v>
      </c>
      <c r="B166" s="13" t="s">
        <v>605</v>
      </c>
      <c r="C166">
        <v>165</v>
      </c>
    </row>
    <row r="167" spans="1:3" x14ac:dyDescent="0.25">
      <c r="A167" s="13" t="s">
        <v>606</v>
      </c>
      <c r="B167" s="13" t="s">
        <v>606</v>
      </c>
      <c r="C167">
        <v>166</v>
      </c>
    </row>
    <row r="168" spans="1:3" x14ac:dyDescent="0.25">
      <c r="A168" s="13" t="s">
        <v>607</v>
      </c>
      <c r="B168" s="13" t="s">
        <v>607</v>
      </c>
      <c r="C168">
        <v>167</v>
      </c>
    </row>
    <row r="169" spans="1:3" x14ac:dyDescent="0.25">
      <c r="A169" s="13" t="s">
        <v>608</v>
      </c>
      <c r="B169" s="13" t="s">
        <v>608</v>
      </c>
      <c r="C169">
        <v>168</v>
      </c>
    </row>
    <row r="170" spans="1:3" x14ac:dyDescent="0.25">
      <c r="A170" s="13" t="s">
        <v>609</v>
      </c>
      <c r="B170" s="13" t="s">
        <v>609</v>
      </c>
      <c r="C170">
        <v>169</v>
      </c>
    </row>
    <row r="171" spans="1:3" x14ac:dyDescent="0.25">
      <c r="A171" s="13" t="s">
        <v>610</v>
      </c>
      <c r="B171" s="13" t="s">
        <v>610</v>
      </c>
      <c r="C171">
        <v>170</v>
      </c>
    </row>
    <row r="172" spans="1:3" x14ac:dyDescent="0.25">
      <c r="A172" s="13" t="s">
        <v>611</v>
      </c>
      <c r="B172" s="13" t="s">
        <v>611</v>
      </c>
      <c r="C172">
        <v>171</v>
      </c>
    </row>
    <row r="173" spans="1:3" x14ac:dyDescent="0.25">
      <c r="A173" s="13" t="s">
        <v>612</v>
      </c>
      <c r="B173" s="13" t="s">
        <v>612</v>
      </c>
      <c r="C173">
        <v>172</v>
      </c>
    </row>
    <row r="174" spans="1:3" x14ac:dyDescent="0.25">
      <c r="A174" s="13" t="s">
        <v>613</v>
      </c>
      <c r="B174" s="13" t="s">
        <v>613</v>
      </c>
      <c r="C174">
        <v>173</v>
      </c>
    </row>
    <row r="175" spans="1:3" x14ac:dyDescent="0.25">
      <c r="A175" s="13" t="s">
        <v>614</v>
      </c>
      <c r="B175" s="13" t="s">
        <v>614</v>
      </c>
      <c r="C175">
        <v>174</v>
      </c>
    </row>
    <row r="176" spans="1:3" x14ac:dyDescent="0.25">
      <c r="A176" s="13" t="s">
        <v>615</v>
      </c>
      <c r="B176" s="13" t="s">
        <v>615</v>
      </c>
      <c r="C176">
        <v>175</v>
      </c>
    </row>
    <row r="177" spans="1:3" x14ac:dyDescent="0.25">
      <c r="A177" s="13" t="s">
        <v>616</v>
      </c>
      <c r="B177" s="13" t="s">
        <v>616</v>
      </c>
      <c r="C177">
        <v>176</v>
      </c>
    </row>
    <row r="178" spans="1:3" x14ac:dyDescent="0.25">
      <c r="A178" s="13" t="s">
        <v>617</v>
      </c>
      <c r="B178" s="13" t="s">
        <v>617</v>
      </c>
      <c r="C178">
        <v>177</v>
      </c>
    </row>
    <row r="179" spans="1:3" x14ac:dyDescent="0.25">
      <c r="A179" s="13" t="s">
        <v>618</v>
      </c>
      <c r="B179" s="13" t="s">
        <v>618</v>
      </c>
      <c r="C179">
        <v>178</v>
      </c>
    </row>
    <row r="180" spans="1:3" x14ac:dyDescent="0.25">
      <c r="A180" s="13" t="s">
        <v>619</v>
      </c>
      <c r="B180" s="13" t="s">
        <v>619</v>
      </c>
      <c r="C180">
        <v>179</v>
      </c>
    </row>
    <row r="181" spans="1:3" x14ac:dyDescent="0.25">
      <c r="A181" s="13" t="s">
        <v>620</v>
      </c>
      <c r="B181" s="13" t="s">
        <v>620</v>
      </c>
      <c r="C181">
        <v>180</v>
      </c>
    </row>
    <row r="182" spans="1:3" x14ac:dyDescent="0.25">
      <c r="A182" s="13" t="s">
        <v>621</v>
      </c>
      <c r="B182" s="13" t="s">
        <v>621</v>
      </c>
      <c r="C182">
        <v>181</v>
      </c>
    </row>
    <row r="183" spans="1:3" x14ac:dyDescent="0.25">
      <c r="A183" s="13" t="s">
        <v>622</v>
      </c>
      <c r="B183" s="13" t="s">
        <v>622</v>
      </c>
      <c r="C183">
        <v>182</v>
      </c>
    </row>
    <row r="184" spans="1:3" x14ac:dyDescent="0.25">
      <c r="A184" s="13" t="s">
        <v>623</v>
      </c>
      <c r="B184" s="13" t="s">
        <v>623</v>
      </c>
      <c r="C184">
        <v>183</v>
      </c>
    </row>
    <row r="185" spans="1:3" x14ac:dyDescent="0.25">
      <c r="A185" s="13" t="s">
        <v>624</v>
      </c>
      <c r="B185" s="13" t="s">
        <v>624</v>
      </c>
      <c r="C185">
        <v>184</v>
      </c>
    </row>
    <row r="186" spans="1:3" x14ac:dyDescent="0.25">
      <c r="A186" s="13" t="s">
        <v>625</v>
      </c>
      <c r="B186" s="13" t="s">
        <v>625</v>
      </c>
      <c r="C186">
        <v>185</v>
      </c>
    </row>
    <row r="187" spans="1:3" x14ac:dyDescent="0.25">
      <c r="A187" s="13" t="s">
        <v>626</v>
      </c>
      <c r="B187" s="13" t="s">
        <v>626</v>
      </c>
      <c r="C187">
        <v>186</v>
      </c>
    </row>
    <row r="188" spans="1:3" x14ac:dyDescent="0.25">
      <c r="A188" s="13" t="s">
        <v>627</v>
      </c>
      <c r="B188" s="13" t="s">
        <v>627</v>
      </c>
      <c r="C188">
        <v>187</v>
      </c>
    </row>
    <row r="189" spans="1:3" x14ac:dyDescent="0.25">
      <c r="A189" s="13" t="s">
        <v>628</v>
      </c>
      <c r="B189" s="13" t="s">
        <v>628</v>
      </c>
      <c r="C189">
        <v>188</v>
      </c>
    </row>
    <row r="190" spans="1:3" x14ac:dyDescent="0.25">
      <c r="A190" s="13" t="s">
        <v>629</v>
      </c>
      <c r="B190" s="13" t="s">
        <v>629</v>
      </c>
      <c r="C190">
        <v>189</v>
      </c>
    </row>
    <row r="191" spans="1:3" x14ac:dyDescent="0.25">
      <c r="A191" s="13" t="s">
        <v>630</v>
      </c>
      <c r="B191" s="13" t="s">
        <v>630</v>
      </c>
      <c r="C191">
        <v>190</v>
      </c>
    </row>
    <row r="192" spans="1:3" x14ac:dyDescent="0.25">
      <c r="A192" s="13" t="s">
        <v>631</v>
      </c>
      <c r="B192" s="13" t="s">
        <v>631</v>
      </c>
      <c r="C192">
        <v>191</v>
      </c>
    </row>
    <row r="193" spans="1:3" x14ac:dyDescent="0.25">
      <c r="A193" s="13" t="s">
        <v>632</v>
      </c>
      <c r="B193" s="13" t="s">
        <v>632</v>
      </c>
      <c r="C193">
        <v>192</v>
      </c>
    </row>
    <row r="194" spans="1:3" x14ac:dyDescent="0.25">
      <c r="A194" s="13" t="s">
        <v>633</v>
      </c>
      <c r="B194" s="13" t="s">
        <v>633</v>
      </c>
      <c r="C194">
        <v>193</v>
      </c>
    </row>
    <row r="195" spans="1:3" x14ac:dyDescent="0.25">
      <c r="A195" s="13" t="s">
        <v>634</v>
      </c>
      <c r="B195" s="13" t="s">
        <v>634</v>
      </c>
      <c r="C195">
        <v>194</v>
      </c>
    </row>
    <row r="196" spans="1:3" x14ac:dyDescent="0.25">
      <c r="A196" s="13" t="s">
        <v>40</v>
      </c>
      <c r="B196" s="13" t="s">
        <v>40</v>
      </c>
      <c r="C196">
        <v>195</v>
      </c>
    </row>
    <row r="197" spans="1:3" x14ac:dyDescent="0.25">
      <c r="A197" s="13" t="s">
        <v>635</v>
      </c>
      <c r="B197" s="13" t="s">
        <v>635</v>
      </c>
      <c r="C197">
        <v>196</v>
      </c>
    </row>
    <row r="198" spans="1:3" x14ac:dyDescent="0.25">
      <c r="A198" s="13" t="s">
        <v>636</v>
      </c>
      <c r="B198" s="13" t="s">
        <v>21</v>
      </c>
      <c r="C198">
        <v>197</v>
      </c>
    </row>
    <row r="199" spans="1:3" x14ac:dyDescent="0.25">
      <c r="A199" s="13" t="s">
        <v>23</v>
      </c>
      <c r="B199" s="13" t="s">
        <v>637</v>
      </c>
      <c r="C199">
        <v>198</v>
      </c>
    </row>
    <row r="200" spans="1:3" x14ac:dyDescent="0.25">
      <c r="A200" s="13" t="s">
        <v>637</v>
      </c>
      <c r="B200" s="13" t="s">
        <v>637</v>
      </c>
      <c r="C200">
        <v>199</v>
      </c>
    </row>
    <row r="201" spans="1:3" x14ac:dyDescent="0.25">
      <c r="A201" s="13" t="s">
        <v>638</v>
      </c>
      <c r="B201" s="13" t="s">
        <v>638</v>
      </c>
      <c r="C201">
        <v>200</v>
      </c>
    </row>
    <row r="202" spans="1:3" x14ac:dyDescent="0.25">
      <c r="A202" s="13" t="s">
        <v>639</v>
      </c>
      <c r="B202" s="13" t="s">
        <v>640</v>
      </c>
      <c r="C202">
        <v>201</v>
      </c>
    </row>
    <row r="203" spans="1:3" x14ac:dyDescent="0.25">
      <c r="A203" s="13" t="s">
        <v>641</v>
      </c>
      <c r="B203" s="13" t="s">
        <v>641</v>
      </c>
      <c r="C203">
        <v>202</v>
      </c>
    </row>
    <row r="204" spans="1:3" x14ac:dyDescent="0.25">
      <c r="A204" s="13" t="s">
        <v>642</v>
      </c>
      <c r="B204" s="13" t="s">
        <v>642</v>
      </c>
      <c r="C204">
        <v>203</v>
      </c>
    </row>
    <row r="205" spans="1:3" x14ac:dyDescent="0.25">
      <c r="A205" s="13" t="s">
        <v>643</v>
      </c>
      <c r="B205" s="13" t="s">
        <v>643</v>
      </c>
      <c r="C205">
        <v>204</v>
      </c>
    </row>
    <row r="206" spans="1:3" x14ac:dyDescent="0.25">
      <c r="A206" s="13" t="s">
        <v>644</v>
      </c>
      <c r="B206" s="13" t="s">
        <v>644</v>
      </c>
      <c r="C206">
        <v>205</v>
      </c>
    </row>
    <row r="207" spans="1:3" x14ac:dyDescent="0.25">
      <c r="A207" s="13" t="s">
        <v>645</v>
      </c>
      <c r="B207" s="13" t="s">
        <v>645</v>
      </c>
      <c r="C207">
        <v>206</v>
      </c>
    </row>
    <row r="208" spans="1:3" x14ac:dyDescent="0.25">
      <c r="A208" s="13" t="s">
        <v>646</v>
      </c>
      <c r="B208" s="13" t="s">
        <v>646</v>
      </c>
      <c r="C208">
        <v>207</v>
      </c>
    </row>
    <row r="209" spans="1:3" x14ac:dyDescent="0.25">
      <c r="A209" s="13" t="s">
        <v>647</v>
      </c>
      <c r="B209" s="13" t="s">
        <v>647</v>
      </c>
      <c r="C209">
        <v>208</v>
      </c>
    </row>
    <row r="210" spans="1:3" x14ac:dyDescent="0.25">
      <c r="A210" s="13" t="s">
        <v>648</v>
      </c>
      <c r="B210" s="13" t="s">
        <v>648</v>
      </c>
      <c r="C210">
        <v>209</v>
      </c>
    </row>
    <row r="211" spans="1:3" x14ac:dyDescent="0.25">
      <c r="A211" s="13" t="s">
        <v>649</v>
      </c>
      <c r="B211" s="13" t="s">
        <v>649</v>
      </c>
      <c r="C211">
        <v>210</v>
      </c>
    </row>
    <row r="212" spans="1:3" x14ac:dyDescent="0.25">
      <c r="A212" s="13" t="s">
        <v>650</v>
      </c>
      <c r="B212" s="13" t="s">
        <v>650</v>
      </c>
      <c r="C212">
        <v>211</v>
      </c>
    </row>
    <row r="213" spans="1:3" x14ac:dyDescent="0.25">
      <c r="A213" s="13" t="s">
        <v>651</v>
      </c>
      <c r="B213" s="13" t="s">
        <v>651</v>
      </c>
      <c r="C213">
        <v>212</v>
      </c>
    </row>
    <row r="214" spans="1:3" x14ac:dyDescent="0.25">
      <c r="A214" s="13" t="s">
        <v>652</v>
      </c>
      <c r="B214" s="13" t="s">
        <v>652</v>
      </c>
      <c r="C214">
        <v>213</v>
      </c>
    </row>
    <row r="215" spans="1:3" x14ac:dyDescent="0.25">
      <c r="A215" s="13" t="s">
        <v>653</v>
      </c>
      <c r="B215" s="13" t="s">
        <v>653</v>
      </c>
      <c r="C215">
        <v>214</v>
      </c>
    </row>
    <row r="216" spans="1:3" x14ac:dyDescent="0.25">
      <c r="A216" s="13" t="s">
        <v>654</v>
      </c>
      <c r="B216" s="13" t="s">
        <v>654</v>
      </c>
      <c r="C216">
        <v>215</v>
      </c>
    </row>
    <row r="217" spans="1:3" x14ac:dyDescent="0.25">
      <c r="A217" s="13" t="s">
        <v>655</v>
      </c>
      <c r="B217" s="13" t="s">
        <v>655</v>
      </c>
      <c r="C217">
        <v>216</v>
      </c>
    </row>
    <row r="218" spans="1:3" x14ac:dyDescent="0.25">
      <c r="A218" s="13" t="s">
        <v>656</v>
      </c>
      <c r="B218" s="13" t="s">
        <v>656</v>
      </c>
      <c r="C218">
        <v>217</v>
      </c>
    </row>
    <row r="219" spans="1:3" x14ac:dyDescent="0.25">
      <c r="A219" s="13" t="s">
        <v>657</v>
      </c>
      <c r="B219" s="13" t="s">
        <v>657</v>
      </c>
      <c r="C219">
        <v>218</v>
      </c>
    </row>
    <row r="220" spans="1:3" x14ac:dyDescent="0.25">
      <c r="A220" s="13" t="s">
        <v>658</v>
      </c>
      <c r="B220" s="13" t="s">
        <v>658</v>
      </c>
      <c r="C220">
        <v>219</v>
      </c>
    </row>
    <row r="221" spans="1:3" x14ac:dyDescent="0.25">
      <c r="A221" s="13" t="s">
        <v>659</v>
      </c>
      <c r="B221" s="13" t="s">
        <v>659</v>
      </c>
      <c r="C221">
        <v>220</v>
      </c>
    </row>
    <row r="222" spans="1:3" x14ac:dyDescent="0.25">
      <c r="A222" s="13" t="s">
        <v>660</v>
      </c>
      <c r="B222" s="13" t="s">
        <v>660</v>
      </c>
      <c r="C222">
        <v>221</v>
      </c>
    </row>
    <row r="223" spans="1:3" x14ac:dyDescent="0.25">
      <c r="A223" s="13" t="s">
        <v>661</v>
      </c>
      <c r="B223" s="13" t="s">
        <v>661</v>
      </c>
      <c r="C223">
        <v>222</v>
      </c>
    </row>
    <row r="224" spans="1:3" x14ac:dyDescent="0.25">
      <c r="A224" s="13" t="s">
        <v>662</v>
      </c>
      <c r="B224" s="13" t="s">
        <v>662</v>
      </c>
      <c r="C224">
        <v>223</v>
      </c>
    </row>
    <row r="225" spans="1:3" x14ac:dyDescent="0.25">
      <c r="A225" s="13" t="s">
        <v>663</v>
      </c>
      <c r="B225" s="13" t="s">
        <v>663</v>
      </c>
      <c r="C225">
        <v>224</v>
      </c>
    </row>
    <row r="226" spans="1:3" x14ac:dyDescent="0.25">
      <c r="A226" s="13" t="s">
        <v>664</v>
      </c>
      <c r="B226" s="13" t="s">
        <v>664</v>
      </c>
      <c r="C226">
        <v>225</v>
      </c>
    </row>
    <row r="227" spans="1:3" x14ac:dyDescent="0.25">
      <c r="A227" s="13" t="s">
        <v>665</v>
      </c>
      <c r="B227" s="13" t="s">
        <v>665</v>
      </c>
      <c r="C227">
        <v>226</v>
      </c>
    </row>
    <row r="228" spans="1:3" x14ac:dyDescent="0.25">
      <c r="A228" s="13" t="s">
        <v>666</v>
      </c>
      <c r="B228" s="13" t="s">
        <v>666</v>
      </c>
      <c r="C228">
        <v>227</v>
      </c>
    </row>
    <row r="229" spans="1:3" x14ac:dyDescent="0.25">
      <c r="A229" s="13" t="s">
        <v>667</v>
      </c>
      <c r="B229" s="13" t="s">
        <v>667</v>
      </c>
      <c r="C229">
        <v>228</v>
      </c>
    </row>
    <row r="230" spans="1:3" x14ac:dyDescent="0.25">
      <c r="A230" s="13" t="s">
        <v>668</v>
      </c>
      <c r="B230" s="13" t="s">
        <v>668</v>
      </c>
      <c r="C230">
        <v>229</v>
      </c>
    </row>
    <row r="231" spans="1:3" x14ac:dyDescent="0.25">
      <c r="A231" s="13" t="s">
        <v>669</v>
      </c>
      <c r="B231" s="13" t="s">
        <v>669</v>
      </c>
      <c r="C231">
        <v>230</v>
      </c>
    </row>
    <row r="232" spans="1:3" x14ac:dyDescent="0.25">
      <c r="A232" s="13" t="s">
        <v>670</v>
      </c>
      <c r="B232" s="13" t="s">
        <v>670</v>
      </c>
      <c r="C232">
        <v>231</v>
      </c>
    </row>
    <row r="233" spans="1:3" x14ac:dyDescent="0.25">
      <c r="A233" s="13" t="s">
        <v>671</v>
      </c>
      <c r="B233" s="13" t="s">
        <v>671</v>
      </c>
      <c r="C233">
        <v>232</v>
      </c>
    </row>
    <row r="234" spans="1:3" x14ac:dyDescent="0.25">
      <c r="A234" s="13" t="s">
        <v>672</v>
      </c>
      <c r="B234" s="13" t="s">
        <v>672</v>
      </c>
      <c r="C234">
        <v>233</v>
      </c>
    </row>
    <row r="235" spans="1:3" x14ac:dyDescent="0.25">
      <c r="A235" s="13" t="s">
        <v>626</v>
      </c>
      <c r="B235" s="13" t="s">
        <v>626</v>
      </c>
      <c r="C235">
        <v>234</v>
      </c>
    </row>
    <row r="236" spans="1:3" x14ac:dyDescent="0.25">
      <c r="A236" s="13" t="s">
        <v>673</v>
      </c>
      <c r="B236" s="13" t="s">
        <v>673</v>
      </c>
      <c r="C236">
        <v>235</v>
      </c>
    </row>
    <row r="237" spans="1:3" x14ac:dyDescent="0.25">
      <c r="A237" s="13" t="s">
        <v>674</v>
      </c>
      <c r="B237" s="13" t="s">
        <v>674</v>
      </c>
      <c r="C237">
        <v>236</v>
      </c>
    </row>
    <row r="238" spans="1:3" x14ac:dyDescent="0.25">
      <c r="A238" s="13" t="s">
        <v>675</v>
      </c>
      <c r="B238" s="13" t="s">
        <v>675</v>
      </c>
      <c r="C238">
        <v>237</v>
      </c>
    </row>
    <row r="239" spans="1:3" x14ac:dyDescent="0.25">
      <c r="A239" s="13" t="s">
        <v>676</v>
      </c>
      <c r="B239" s="13" t="s">
        <v>676</v>
      </c>
      <c r="C239">
        <v>238</v>
      </c>
    </row>
    <row r="240" spans="1:3" x14ac:dyDescent="0.25">
      <c r="A240" s="13" t="s">
        <v>677</v>
      </c>
      <c r="B240" s="13" t="s">
        <v>677</v>
      </c>
      <c r="C240">
        <v>239</v>
      </c>
    </row>
    <row r="241" spans="1:3" x14ac:dyDescent="0.25">
      <c r="A241" s="13" t="s">
        <v>678</v>
      </c>
      <c r="B241" s="13" t="s">
        <v>678</v>
      </c>
      <c r="C241">
        <v>240</v>
      </c>
    </row>
    <row r="242" spans="1:3" x14ac:dyDescent="0.25">
      <c r="A242" s="13" t="s">
        <v>679</v>
      </c>
      <c r="B242" s="13" t="s">
        <v>679</v>
      </c>
      <c r="C242">
        <v>241</v>
      </c>
    </row>
    <row r="243" spans="1:3" x14ac:dyDescent="0.25">
      <c r="A243" s="13" t="s">
        <v>680</v>
      </c>
      <c r="B243" s="13" t="s">
        <v>680</v>
      </c>
      <c r="C243">
        <v>242</v>
      </c>
    </row>
    <row r="244" spans="1:3" x14ac:dyDescent="0.25">
      <c r="A244" s="13" t="s">
        <v>681</v>
      </c>
      <c r="B244" s="13" t="s">
        <v>681</v>
      </c>
      <c r="C244">
        <v>243</v>
      </c>
    </row>
    <row r="245" spans="1:3" x14ac:dyDescent="0.25">
      <c r="A245" s="13" t="s">
        <v>627</v>
      </c>
      <c r="B245" s="13" t="s">
        <v>627</v>
      </c>
      <c r="C245">
        <v>244</v>
      </c>
    </row>
    <row r="246" spans="1:3" x14ac:dyDescent="0.25">
      <c r="A246" s="13" t="s">
        <v>682</v>
      </c>
      <c r="B246" s="13" t="s">
        <v>682</v>
      </c>
      <c r="C246">
        <v>245</v>
      </c>
    </row>
    <row r="247" spans="1:3" x14ac:dyDescent="0.25">
      <c r="A247" s="13" t="s">
        <v>683</v>
      </c>
      <c r="B247" s="13" t="s">
        <v>683</v>
      </c>
      <c r="C247">
        <v>246</v>
      </c>
    </row>
    <row r="248" spans="1:3" x14ac:dyDescent="0.25">
      <c r="A248" s="13" t="s">
        <v>684</v>
      </c>
      <c r="B248" s="13" t="s">
        <v>684</v>
      </c>
      <c r="C248">
        <v>247</v>
      </c>
    </row>
    <row r="249" spans="1:3" x14ac:dyDescent="0.25">
      <c r="A249" s="13" t="s">
        <v>685</v>
      </c>
      <c r="B249" s="13" t="s">
        <v>685</v>
      </c>
      <c r="C249">
        <v>248</v>
      </c>
    </row>
    <row r="250" spans="1:3" x14ac:dyDescent="0.25">
      <c r="A250" s="13" t="s">
        <v>686</v>
      </c>
      <c r="B250" s="13" t="s">
        <v>686</v>
      </c>
      <c r="C250">
        <v>249</v>
      </c>
    </row>
    <row r="251" spans="1:3" x14ac:dyDescent="0.25">
      <c r="A251" s="13" t="s">
        <v>687</v>
      </c>
      <c r="B251" s="13" t="s">
        <v>687</v>
      </c>
      <c r="C251">
        <v>250</v>
      </c>
    </row>
    <row r="252" spans="1:3" x14ac:dyDescent="0.25">
      <c r="A252" s="13" t="s">
        <v>688</v>
      </c>
      <c r="B252" s="13" t="s">
        <v>688</v>
      </c>
      <c r="C252">
        <v>251</v>
      </c>
    </row>
    <row r="253" spans="1:3" x14ac:dyDescent="0.25">
      <c r="A253" s="13" t="s">
        <v>628</v>
      </c>
      <c r="B253" s="13" t="s">
        <v>628</v>
      </c>
      <c r="C253">
        <v>252</v>
      </c>
    </row>
    <row r="254" spans="1:3" x14ac:dyDescent="0.25">
      <c r="A254" s="13" t="s">
        <v>689</v>
      </c>
      <c r="B254" s="13" t="s">
        <v>689</v>
      </c>
      <c r="C254">
        <v>253</v>
      </c>
    </row>
    <row r="255" spans="1:3" x14ac:dyDescent="0.25">
      <c r="A255" s="13" t="s">
        <v>690</v>
      </c>
      <c r="B255" s="13" t="s">
        <v>690</v>
      </c>
      <c r="C255">
        <v>254</v>
      </c>
    </row>
    <row r="256" spans="1:3" x14ac:dyDescent="0.25">
      <c r="A256" s="13" t="s">
        <v>691</v>
      </c>
      <c r="B256" s="13" t="s">
        <v>691</v>
      </c>
      <c r="C256">
        <v>255</v>
      </c>
    </row>
    <row r="257" spans="1:3" x14ac:dyDescent="0.25">
      <c r="A257" s="13" t="s">
        <v>692</v>
      </c>
      <c r="B257" s="13" t="s">
        <v>692</v>
      </c>
      <c r="C257">
        <v>256</v>
      </c>
    </row>
    <row r="258" spans="1:3" x14ac:dyDescent="0.25">
      <c r="A258" s="13" t="s">
        <v>693</v>
      </c>
      <c r="B258" s="13" t="s">
        <v>693</v>
      </c>
      <c r="C258">
        <v>257</v>
      </c>
    </row>
    <row r="259" spans="1:3" x14ac:dyDescent="0.25">
      <c r="A259" s="13" t="s">
        <v>694</v>
      </c>
      <c r="B259" s="13" t="s">
        <v>694</v>
      </c>
      <c r="C259">
        <v>258</v>
      </c>
    </row>
    <row r="260" spans="1:3" x14ac:dyDescent="0.25">
      <c r="A260" s="13" t="s">
        <v>695</v>
      </c>
      <c r="B260" s="13" t="s">
        <v>695</v>
      </c>
      <c r="C260">
        <v>259</v>
      </c>
    </row>
    <row r="261" spans="1:3" x14ac:dyDescent="0.25">
      <c r="A261" s="13" t="s">
        <v>696</v>
      </c>
      <c r="B261" s="13" t="s">
        <v>696</v>
      </c>
      <c r="C261">
        <v>260</v>
      </c>
    </row>
    <row r="262" spans="1:3" x14ac:dyDescent="0.25">
      <c r="A262" s="13" t="s">
        <v>697</v>
      </c>
      <c r="B262" s="13" t="s">
        <v>697</v>
      </c>
      <c r="C262">
        <v>261</v>
      </c>
    </row>
    <row r="263" spans="1:3" x14ac:dyDescent="0.25">
      <c r="A263" s="13" t="s">
        <v>698</v>
      </c>
      <c r="B263" s="13" t="s">
        <v>698</v>
      </c>
      <c r="C263">
        <v>262</v>
      </c>
    </row>
    <row r="264" spans="1:3" x14ac:dyDescent="0.25">
      <c r="A264" s="13" t="s">
        <v>699</v>
      </c>
      <c r="B264" s="13" t="s">
        <v>699</v>
      </c>
      <c r="C264">
        <v>263</v>
      </c>
    </row>
    <row r="265" spans="1:3" x14ac:dyDescent="0.25">
      <c r="A265" s="13" t="s">
        <v>700</v>
      </c>
      <c r="B265" s="13" t="s">
        <v>700</v>
      </c>
      <c r="C265">
        <v>264</v>
      </c>
    </row>
    <row r="266" spans="1:3" x14ac:dyDescent="0.25">
      <c r="A266" s="13" t="s">
        <v>701</v>
      </c>
      <c r="B266" s="13" t="s">
        <v>701</v>
      </c>
      <c r="C266">
        <v>265</v>
      </c>
    </row>
    <row r="267" spans="1:3" x14ac:dyDescent="0.25">
      <c r="A267" s="13" t="s">
        <v>629</v>
      </c>
      <c r="B267" s="13" t="s">
        <v>629</v>
      </c>
      <c r="C267">
        <v>266</v>
      </c>
    </row>
    <row r="268" spans="1:3" x14ac:dyDescent="0.25">
      <c r="A268" s="13" t="s">
        <v>702</v>
      </c>
      <c r="B268" s="13" t="s">
        <v>702</v>
      </c>
      <c r="C268">
        <v>267</v>
      </c>
    </row>
    <row r="269" spans="1:3" x14ac:dyDescent="0.25">
      <c r="A269" s="13" t="s">
        <v>577</v>
      </c>
      <c r="B269" s="13" t="s">
        <v>577</v>
      </c>
      <c r="C269">
        <v>268</v>
      </c>
    </row>
    <row r="270" spans="1:3" x14ac:dyDescent="0.25">
      <c r="A270" s="13" t="s">
        <v>703</v>
      </c>
      <c r="B270" s="13" t="s">
        <v>703</v>
      </c>
      <c r="C270">
        <v>269</v>
      </c>
    </row>
    <row r="271" spans="1:3" x14ac:dyDescent="0.25">
      <c r="A271" s="13" t="s">
        <v>704</v>
      </c>
      <c r="B271" s="13" t="s">
        <v>704</v>
      </c>
      <c r="C271">
        <v>270</v>
      </c>
    </row>
    <row r="272" spans="1:3" x14ac:dyDescent="0.25">
      <c r="A272" s="13" t="s">
        <v>705</v>
      </c>
      <c r="B272" s="13" t="s">
        <v>705</v>
      </c>
      <c r="C272">
        <v>271</v>
      </c>
    </row>
    <row r="273" spans="1:3" x14ac:dyDescent="0.25">
      <c r="A273" s="13" t="s">
        <v>706</v>
      </c>
      <c r="B273" s="13" t="s">
        <v>706</v>
      </c>
      <c r="C273">
        <v>272</v>
      </c>
    </row>
    <row r="274" spans="1:3" x14ac:dyDescent="0.25">
      <c r="A274" s="13" t="s">
        <v>707</v>
      </c>
      <c r="B274" s="13" t="s">
        <v>707</v>
      </c>
      <c r="C274">
        <v>273</v>
      </c>
    </row>
    <row r="275" spans="1:3" x14ac:dyDescent="0.25">
      <c r="A275" s="13" t="s">
        <v>708</v>
      </c>
      <c r="B275" s="13" t="s">
        <v>708</v>
      </c>
      <c r="C275">
        <v>274</v>
      </c>
    </row>
    <row r="276" spans="1:3" x14ac:dyDescent="0.25">
      <c r="A276" s="13" t="s">
        <v>709</v>
      </c>
      <c r="B276" s="13" t="s">
        <v>709</v>
      </c>
      <c r="C276">
        <v>275</v>
      </c>
    </row>
    <row r="277" spans="1:3" x14ac:dyDescent="0.25">
      <c r="A277" s="13" t="s">
        <v>710</v>
      </c>
      <c r="B277" s="13" t="s">
        <v>710</v>
      </c>
      <c r="C277">
        <v>276</v>
      </c>
    </row>
    <row r="278" spans="1:3" x14ac:dyDescent="0.25">
      <c r="A278" s="13" t="s">
        <v>711</v>
      </c>
      <c r="B278" s="13" t="s">
        <v>711</v>
      </c>
      <c r="C278">
        <v>277</v>
      </c>
    </row>
    <row r="279" spans="1:3" x14ac:dyDescent="0.25">
      <c r="A279" s="13" t="s">
        <v>712</v>
      </c>
      <c r="B279" s="13" t="s">
        <v>712</v>
      </c>
      <c r="C279">
        <v>278</v>
      </c>
    </row>
    <row r="280" spans="1:3" x14ac:dyDescent="0.25">
      <c r="A280" s="13" t="s">
        <v>713</v>
      </c>
      <c r="B280" s="13" t="s">
        <v>713</v>
      </c>
      <c r="C280">
        <v>279</v>
      </c>
    </row>
    <row r="281" spans="1:3" x14ac:dyDescent="0.25">
      <c r="A281" s="13" t="s">
        <v>630</v>
      </c>
      <c r="B281" s="13" t="s">
        <v>630</v>
      </c>
      <c r="C281">
        <v>280</v>
      </c>
    </row>
    <row r="282" spans="1:3" x14ac:dyDescent="0.25">
      <c r="A282" s="13" t="s">
        <v>714</v>
      </c>
      <c r="B282" s="13" t="s">
        <v>714</v>
      </c>
      <c r="C282">
        <v>281</v>
      </c>
    </row>
    <row r="283" spans="1:3" x14ac:dyDescent="0.25">
      <c r="A283" s="13" t="s">
        <v>715</v>
      </c>
      <c r="B283" s="13" t="s">
        <v>715</v>
      </c>
      <c r="C283">
        <v>282</v>
      </c>
    </row>
    <row r="284" spans="1:3" x14ac:dyDescent="0.25">
      <c r="A284" s="13" t="s">
        <v>716</v>
      </c>
      <c r="B284" s="13" t="s">
        <v>716</v>
      </c>
      <c r="C284">
        <v>283</v>
      </c>
    </row>
    <row r="285" spans="1:3" x14ac:dyDescent="0.25">
      <c r="A285" s="13" t="s">
        <v>717</v>
      </c>
      <c r="B285" s="13" t="s">
        <v>717</v>
      </c>
      <c r="C285">
        <v>284</v>
      </c>
    </row>
    <row r="286" spans="1:3" x14ac:dyDescent="0.25">
      <c r="A286" s="13" t="s">
        <v>718</v>
      </c>
      <c r="B286" s="13" t="s">
        <v>718</v>
      </c>
      <c r="C286">
        <v>285</v>
      </c>
    </row>
    <row r="287" spans="1:3" x14ac:dyDescent="0.25">
      <c r="A287" s="13" t="s">
        <v>719</v>
      </c>
      <c r="B287" s="13" t="s">
        <v>719</v>
      </c>
      <c r="C287">
        <v>286</v>
      </c>
    </row>
    <row r="288" spans="1:3" x14ac:dyDescent="0.25">
      <c r="A288" s="13" t="s">
        <v>720</v>
      </c>
      <c r="B288" s="13" t="s">
        <v>720</v>
      </c>
      <c r="C288">
        <v>287</v>
      </c>
    </row>
    <row r="289" spans="1:3" x14ac:dyDescent="0.25">
      <c r="A289" s="13" t="s">
        <v>721</v>
      </c>
      <c r="B289" s="13" t="s">
        <v>721</v>
      </c>
      <c r="C289">
        <v>288</v>
      </c>
    </row>
    <row r="290" spans="1:3" x14ac:dyDescent="0.25">
      <c r="A290" s="13" t="s">
        <v>722</v>
      </c>
      <c r="B290" s="13" t="s">
        <v>722</v>
      </c>
      <c r="C290">
        <v>289</v>
      </c>
    </row>
    <row r="291" spans="1:3" x14ac:dyDescent="0.25">
      <c r="A291" s="13" t="s">
        <v>723</v>
      </c>
      <c r="B291" s="13" t="s">
        <v>723</v>
      </c>
      <c r="C291">
        <v>290</v>
      </c>
    </row>
    <row r="292" spans="1:3" x14ac:dyDescent="0.25">
      <c r="A292" s="13" t="s">
        <v>579</v>
      </c>
      <c r="B292" s="13" t="s">
        <v>579</v>
      </c>
      <c r="C292">
        <v>291</v>
      </c>
    </row>
    <row r="293" spans="1:3" x14ac:dyDescent="0.25">
      <c r="A293" s="13" t="s">
        <v>631</v>
      </c>
      <c r="B293" s="13" t="s">
        <v>631</v>
      </c>
      <c r="C293">
        <v>292</v>
      </c>
    </row>
    <row r="294" spans="1:3" x14ac:dyDescent="0.25">
      <c r="A294" s="13" t="s">
        <v>38</v>
      </c>
      <c r="B294" s="13" t="s">
        <v>38</v>
      </c>
      <c r="C294">
        <v>293</v>
      </c>
    </row>
    <row r="295" spans="1:3" x14ac:dyDescent="0.25">
      <c r="A295" s="13" t="s">
        <v>724</v>
      </c>
      <c r="B295" s="13" t="s">
        <v>724</v>
      </c>
      <c r="C295">
        <v>294</v>
      </c>
    </row>
    <row r="296" spans="1:3" x14ac:dyDescent="0.25">
      <c r="A296" s="13" t="s">
        <v>725</v>
      </c>
      <c r="B296" s="13" t="s">
        <v>725</v>
      </c>
      <c r="C296">
        <v>295</v>
      </c>
    </row>
    <row r="297" spans="1:3" x14ac:dyDescent="0.25">
      <c r="A297" s="13" t="s">
        <v>726</v>
      </c>
      <c r="B297" s="13" t="s">
        <v>726</v>
      </c>
      <c r="C297">
        <v>296</v>
      </c>
    </row>
    <row r="298" spans="1:3" x14ac:dyDescent="0.25">
      <c r="A298" s="13" t="s">
        <v>727</v>
      </c>
      <c r="B298" s="13" t="s">
        <v>727</v>
      </c>
      <c r="C298">
        <v>297</v>
      </c>
    </row>
    <row r="299" spans="1:3" x14ac:dyDescent="0.25">
      <c r="A299" s="13" t="s">
        <v>728</v>
      </c>
      <c r="B299" s="13" t="s">
        <v>728</v>
      </c>
      <c r="C299">
        <v>298</v>
      </c>
    </row>
    <row r="300" spans="1:3" x14ac:dyDescent="0.25">
      <c r="A300" s="13" t="s">
        <v>729</v>
      </c>
      <c r="B300" s="13" t="s">
        <v>729</v>
      </c>
      <c r="C300">
        <v>299</v>
      </c>
    </row>
    <row r="301" spans="1:3" x14ac:dyDescent="0.25">
      <c r="A301" s="13" t="s">
        <v>730</v>
      </c>
      <c r="B301" s="13" t="s">
        <v>730</v>
      </c>
      <c r="C301">
        <v>300</v>
      </c>
    </row>
    <row r="302" spans="1:3" x14ac:dyDescent="0.25">
      <c r="A302" s="13" t="s">
        <v>731</v>
      </c>
      <c r="B302" s="13" t="s">
        <v>731</v>
      </c>
      <c r="C302">
        <v>301</v>
      </c>
    </row>
    <row r="303" spans="1:3" x14ac:dyDescent="0.25">
      <c r="A303" s="13" t="s">
        <v>732</v>
      </c>
      <c r="B303" s="13" t="s">
        <v>732</v>
      </c>
      <c r="C303">
        <v>302</v>
      </c>
    </row>
    <row r="304" spans="1:3" x14ac:dyDescent="0.25">
      <c r="A304" s="13" t="s">
        <v>733</v>
      </c>
      <c r="B304" s="13" t="s">
        <v>733</v>
      </c>
      <c r="C304">
        <v>303</v>
      </c>
    </row>
    <row r="305" spans="1:3" x14ac:dyDescent="0.25">
      <c r="A305" s="13" t="s">
        <v>35</v>
      </c>
      <c r="B305" s="13" t="s">
        <v>35</v>
      </c>
      <c r="C305">
        <v>304</v>
      </c>
    </row>
    <row r="306" spans="1:3" x14ac:dyDescent="0.25">
      <c r="A306" s="13" t="s">
        <v>734</v>
      </c>
      <c r="B306" s="13" t="s">
        <v>35</v>
      </c>
      <c r="C306">
        <v>305</v>
      </c>
    </row>
    <row r="307" spans="1:3" x14ac:dyDescent="0.25">
      <c r="A307" s="13" t="s">
        <v>735</v>
      </c>
      <c r="B307" s="13" t="s">
        <v>735</v>
      </c>
      <c r="C307">
        <v>306</v>
      </c>
    </row>
    <row r="308" spans="1:3" x14ac:dyDescent="0.25">
      <c r="A308" s="13" t="s">
        <v>736</v>
      </c>
      <c r="B308" s="13" t="s">
        <v>736</v>
      </c>
      <c r="C308">
        <v>307</v>
      </c>
    </row>
    <row r="309" spans="1:3" x14ac:dyDescent="0.25">
      <c r="A309" s="13" t="s">
        <v>737</v>
      </c>
      <c r="B309" s="13" t="s">
        <v>737</v>
      </c>
      <c r="C309">
        <v>308</v>
      </c>
    </row>
    <row r="310" spans="1:3" x14ac:dyDescent="0.25">
      <c r="A310" s="13" t="s">
        <v>738</v>
      </c>
      <c r="B310" s="13" t="s">
        <v>738</v>
      </c>
      <c r="C310">
        <v>309</v>
      </c>
    </row>
    <row r="311" spans="1:3" x14ac:dyDescent="0.25">
      <c r="A311" s="13" t="s">
        <v>739</v>
      </c>
      <c r="B311" s="13" t="s">
        <v>739</v>
      </c>
      <c r="C311">
        <v>310</v>
      </c>
    </row>
    <row r="312" spans="1:3" x14ac:dyDescent="0.25">
      <c r="A312" s="13" t="s">
        <v>740</v>
      </c>
      <c r="B312" s="13" t="s">
        <v>740</v>
      </c>
      <c r="C312">
        <v>311</v>
      </c>
    </row>
    <row r="313" spans="1:3" x14ac:dyDescent="0.25">
      <c r="A313" s="13" t="s">
        <v>741</v>
      </c>
      <c r="B313" s="13" t="s">
        <v>741</v>
      </c>
      <c r="C313">
        <v>312</v>
      </c>
    </row>
    <row r="314" spans="1:3" x14ac:dyDescent="0.25">
      <c r="A314" s="13" t="s">
        <v>742</v>
      </c>
      <c r="B314" s="13" t="s">
        <v>742</v>
      </c>
      <c r="C314">
        <v>313</v>
      </c>
    </row>
    <row r="315" spans="1:3" x14ac:dyDescent="0.25">
      <c r="A315" s="13" t="s">
        <v>743</v>
      </c>
      <c r="B315" s="13" t="s">
        <v>743</v>
      </c>
      <c r="C315">
        <v>314</v>
      </c>
    </row>
    <row r="316" spans="1:3" x14ac:dyDescent="0.25">
      <c r="A316" s="13" t="s">
        <v>744</v>
      </c>
      <c r="B316" s="13" t="s">
        <v>744</v>
      </c>
      <c r="C316">
        <v>315</v>
      </c>
    </row>
    <row r="317" spans="1:3" x14ac:dyDescent="0.25">
      <c r="A317" s="13" t="s">
        <v>24</v>
      </c>
      <c r="B317" s="13" t="s">
        <v>24</v>
      </c>
      <c r="C317">
        <v>316</v>
      </c>
    </row>
    <row r="318" spans="1:3" x14ac:dyDescent="0.25">
      <c r="A318" s="13" t="s">
        <v>745</v>
      </c>
      <c r="B318" s="13" t="s">
        <v>745</v>
      </c>
      <c r="C318">
        <v>317</v>
      </c>
    </row>
    <row r="319" spans="1:3" x14ac:dyDescent="0.25">
      <c r="A319" s="13" t="s">
        <v>746</v>
      </c>
      <c r="B319" s="13" t="s">
        <v>746</v>
      </c>
      <c r="C319">
        <v>318</v>
      </c>
    </row>
    <row r="320" spans="1:3" x14ac:dyDescent="0.25">
      <c r="A320" s="13" t="s">
        <v>747</v>
      </c>
      <c r="B320" s="13" t="s">
        <v>747</v>
      </c>
      <c r="C320">
        <v>319</v>
      </c>
    </row>
    <row r="321" spans="1:3" x14ac:dyDescent="0.25">
      <c r="A321" s="13" t="s">
        <v>748</v>
      </c>
      <c r="B321" s="13" t="s">
        <v>748</v>
      </c>
      <c r="C321">
        <v>320</v>
      </c>
    </row>
    <row r="322" spans="1:3" x14ac:dyDescent="0.25">
      <c r="A322" s="13" t="s">
        <v>749</v>
      </c>
      <c r="B322" s="13" t="s">
        <v>749</v>
      </c>
      <c r="C322">
        <v>321</v>
      </c>
    </row>
    <row r="323" spans="1:3" x14ac:dyDescent="0.25">
      <c r="A323" s="13" t="s">
        <v>750</v>
      </c>
      <c r="B323" s="13" t="s">
        <v>750</v>
      </c>
      <c r="C323">
        <v>322</v>
      </c>
    </row>
    <row r="324" spans="1:3" x14ac:dyDescent="0.25">
      <c r="A324" s="13" t="s">
        <v>751</v>
      </c>
      <c r="B324" s="13" t="s">
        <v>751</v>
      </c>
      <c r="C324">
        <v>323</v>
      </c>
    </row>
    <row r="325" spans="1:3" x14ac:dyDescent="0.25">
      <c r="A325" s="13" t="s">
        <v>752</v>
      </c>
      <c r="B325" s="13" t="s">
        <v>752</v>
      </c>
      <c r="C325">
        <v>324</v>
      </c>
    </row>
    <row r="326" spans="1:3" x14ac:dyDescent="0.25">
      <c r="A326" s="13" t="s">
        <v>753</v>
      </c>
      <c r="B326" s="13" t="s">
        <v>753</v>
      </c>
      <c r="C326">
        <v>325</v>
      </c>
    </row>
    <row r="327" spans="1:3" x14ac:dyDescent="0.25">
      <c r="A327" s="13" t="s">
        <v>754</v>
      </c>
      <c r="B327" s="13" t="s">
        <v>754</v>
      </c>
      <c r="C327">
        <v>326</v>
      </c>
    </row>
    <row r="328" spans="1:3" x14ac:dyDescent="0.25">
      <c r="A328" s="13" t="s">
        <v>755</v>
      </c>
      <c r="B328" s="13" t="s">
        <v>755</v>
      </c>
      <c r="C328">
        <v>327</v>
      </c>
    </row>
    <row r="329" spans="1:3" x14ac:dyDescent="0.25">
      <c r="A329" s="13" t="s">
        <v>756</v>
      </c>
      <c r="B329" s="13" t="s">
        <v>756</v>
      </c>
      <c r="C329">
        <v>328</v>
      </c>
    </row>
    <row r="330" spans="1:3" x14ac:dyDescent="0.25">
      <c r="A330" s="13" t="s">
        <v>757</v>
      </c>
      <c r="B330" s="13" t="s">
        <v>757</v>
      </c>
      <c r="C330">
        <v>329</v>
      </c>
    </row>
    <row r="331" spans="1:3" x14ac:dyDescent="0.25">
      <c r="A331" s="13" t="s">
        <v>758</v>
      </c>
      <c r="B331" s="13" t="s">
        <v>758</v>
      </c>
      <c r="C331">
        <v>330</v>
      </c>
    </row>
    <row r="332" spans="1:3" x14ac:dyDescent="0.25">
      <c r="A332" s="13" t="s">
        <v>759</v>
      </c>
      <c r="B332" s="13" t="s">
        <v>759</v>
      </c>
      <c r="C332">
        <v>331</v>
      </c>
    </row>
    <row r="333" spans="1:3" x14ac:dyDescent="0.25">
      <c r="A333" s="13" t="s">
        <v>32</v>
      </c>
      <c r="B333" s="13" t="s">
        <v>32</v>
      </c>
      <c r="C333">
        <v>332</v>
      </c>
    </row>
    <row r="334" spans="1:3" x14ac:dyDescent="0.25">
      <c r="A334" s="13" t="s">
        <v>760</v>
      </c>
      <c r="B334" s="13" t="s">
        <v>760</v>
      </c>
      <c r="C334">
        <v>333</v>
      </c>
    </row>
    <row r="335" spans="1:3" x14ac:dyDescent="0.25">
      <c r="A335" s="13" t="s">
        <v>761</v>
      </c>
      <c r="B335" s="13" t="s">
        <v>761</v>
      </c>
      <c r="C335">
        <v>334</v>
      </c>
    </row>
    <row r="336" spans="1:3" x14ac:dyDescent="0.25">
      <c r="A336" s="13" t="s">
        <v>762</v>
      </c>
      <c r="B336" s="13" t="s">
        <v>762</v>
      </c>
      <c r="C336">
        <v>335</v>
      </c>
    </row>
    <row r="337" spans="1:3" x14ac:dyDescent="0.25">
      <c r="A337" s="13" t="s">
        <v>763</v>
      </c>
      <c r="B337" s="13" t="s">
        <v>763</v>
      </c>
      <c r="C337">
        <v>336</v>
      </c>
    </row>
    <row r="338" spans="1:3" x14ac:dyDescent="0.25">
      <c r="A338" s="13" t="s">
        <v>44</v>
      </c>
      <c r="B338" s="13" t="s">
        <v>44</v>
      </c>
      <c r="C338">
        <v>337</v>
      </c>
    </row>
    <row r="339" spans="1:3" x14ac:dyDescent="0.25">
      <c r="A339" s="13" t="s">
        <v>764</v>
      </c>
      <c r="B339" s="13" t="s">
        <v>764</v>
      </c>
      <c r="C339">
        <v>338</v>
      </c>
    </row>
    <row r="340" spans="1:3" x14ac:dyDescent="0.25">
      <c r="A340" s="13" t="s">
        <v>765</v>
      </c>
      <c r="B340" s="13" t="s">
        <v>765</v>
      </c>
      <c r="C340">
        <v>339</v>
      </c>
    </row>
    <row r="341" spans="1:3" x14ac:dyDescent="0.25">
      <c r="A341" s="13" t="s">
        <v>31</v>
      </c>
      <c r="B341" s="13" t="s">
        <v>31</v>
      </c>
      <c r="C341">
        <v>340</v>
      </c>
    </row>
    <row r="342" spans="1:3" x14ac:dyDescent="0.25">
      <c r="A342" s="13" t="s">
        <v>766</v>
      </c>
      <c r="B342" s="13" t="s">
        <v>766</v>
      </c>
      <c r="C342">
        <v>341</v>
      </c>
    </row>
    <row r="343" spans="1:3" x14ac:dyDescent="0.25">
      <c r="A343" s="13" t="s">
        <v>767</v>
      </c>
      <c r="B343" s="13" t="s">
        <v>768</v>
      </c>
      <c r="C343">
        <v>342</v>
      </c>
    </row>
    <row r="344" spans="1:3" x14ac:dyDescent="0.25">
      <c r="A344" s="13" t="s">
        <v>769</v>
      </c>
      <c r="B344" s="13" t="s">
        <v>769</v>
      </c>
      <c r="C344">
        <v>343</v>
      </c>
    </row>
    <row r="345" spans="1:3" x14ac:dyDescent="0.25">
      <c r="A345" s="13" t="s">
        <v>770</v>
      </c>
      <c r="B345" s="13" t="s">
        <v>770</v>
      </c>
      <c r="C345">
        <v>344</v>
      </c>
    </row>
    <row r="346" spans="1:3" x14ac:dyDescent="0.25">
      <c r="A346" s="13" t="s">
        <v>771</v>
      </c>
      <c r="B346" s="13" t="s">
        <v>771</v>
      </c>
      <c r="C346">
        <v>345</v>
      </c>
    </row>
    <row r="347" spans="1:3" x14ac:dyDescent="0.25">
      <c r="A347" s="13" t="s">
        <v>22</v>
      </c>
      <c r="B347" s="13" t="s">
        <v>22</v>
      </c>
      <c r="C347">
        <v>346</v>
      </c>
    </row>
    <row r="348" spans="1:3" x14ac:dyDescent="0.25">
      <c r="A348" s="13" t="s">
        <v>40</v>
      </c>
      <c r="B348" s="13" t="s">
        <v>40</v>
      </c>
      <c r="C348">
        <v>347</v>
      </c>
    </row>
    <row r="349" spans="1:3" x14ac:dyDescent="0.25">
      <c r="A349" s="13" t="s">
        <v>772</v>
      </c>
      <c r="B349" s="13" t="s">
        <v>40</v>
      </c>
      <c r="C349">
        <v>348</v>
      </c>
    </row>
    <row r="350" spans="1:3" x14ac:dyDescent="0.25">
      <c r="A350" s="13" t="s">
        <v>773</v>
      </c>
      <c r="B350" s="13" t="s">
        <v>40</v>
      </c>
      <c r="C350">
        <v>349</v>
      </c>
    </row>
    <row r="351" spans="1:3" x14ac:dyDescent="0.25">
      <c r="A351" s="13" t="s">
        <v>774</v>
      </c>
      <c r="B351" s="13" t="s">
        <v>774</v>
      </c>
      <c r="C351">
        <v>350</v>
      </c>
    </row>
    <row r="352" spans="1:3" x14ac:dyDescent="0.25">
      <c r="A352" s="13" t="s">
        <v>775</v>
      </c>
      <c r="B352" s="13" t="s">
        <v>775</v>
      </c>
      <c r="C352">
        <v>351</v>
      </c>
    </row>
    <row r="353" spans="1:3" x14ac:dyDescent="0.25">
      <c r="A353" s="13" t="s">
        <v>776</v>
      </c>
      <c r="B353" s="13" t="s">
        <v>776</v>
      </c>
      <c r="C353">
        <v>352</v>
      </c>
    </row>
    <row r="354" spans="1:3" x14ac:dyDescent="0.25">
      <c r="A354" s="13" t="s">
        <v>777</v>
      </c>
      <c r="B354" s="13" t="s">
        <v>777</v>
      </c>
      <c r="C354">
        <v>353</v>
      </c>
    </row>
    <row r="355" spans="1:3" x14ac:dyDescent="0.25">
      <c r="A355" s="13" t="s">
        <v>778</v>
      </c>
      <c r="B355" s="13" t="s">
        <v>778</v>
      </c>
      <c r="C355">
        <v>354</v>
      </c>
    </row>
    <row r="356" spans="1:3" x14ac:dyDescent="0.25">
      <c r="A356" s="13" t="s">
        <v>779</v>
      </c>
      <c r="B356" s="13" t="s">
        <v>779</v>
      </c>
      <c r="C356">
        <v>355</v>
      </c>
    </row>
    <row r="357" spans="1:3" x14ac:dyDescent="0.25">
      <c r="A357" s="13" t="s">
        <v>780</v>
      </c>
      <c r="B357" s="13" t="s">
        <v>780</v>
      </c>
      <c r="C357">
        <v>356</v>
      </c>
    </row>
    <row r="358" spans="1:3" x14ac:dyDescent="0.25">
      <c r="A358" s="13" t="s">
        <v>781</v>
      </c>
      <c r="B358" s="13" t="s">
        <v>781</v>
      </c>
      <c r="C358">
        <v>357</v>
      </c>
    </row>
    <row r="359" spans="1:3" x14ac:dyDescent="0.25">
      <c r="A359" s="13" t="s">
        <v>782</v>
      </c>
      <c r="B359" s="13" t="s">
        <v>783</v>
      </c>
      <c r="C359">
        <v>358</v>
      </c>
    </row>
    <row r="360" spans="1:3" x14ac:dyDescent="0.25">
      <c r="A360" s="13" t="s">
        <v>784</v>
      </c>
      <c r="B360" s="13" t="s">
        <v>784</v>
      </c>
      <c r="C360">
        <v>359</v>
      </c>
    </row>
    <row r="361" spans="1:3" x14ac:dyDescent="0.25">
      <c r="A361" s="13" t="s">
        <v>785</v>
      </c>
      <c r="B361" s="13" t="s">
        <v>785</v>
      </c>
      <c r="C361">
        <v>360</v>
      </c>
    </row>
    <row r="362" spans="1:3" x14ac:dyDescent="0.25">
      <c r="A362" s="13" t="s">
        <v>783</v>
      </c>
      <c r="B362" s="13" t="s">
        <v>783</v>
      </c>
      <c r="C362">
        <v>361</v>
      </c>
    </row>
    <row r="363" spans="1:3" x14ac:dyDescent="0.25">
      <c r="A363" s="13" t="s">
        <v>786</v>
      </c>
      <c r="B363" s="13" t="s">
        <v>786</v>
      </c>
      <c r="C363">
        <v>362</v>
      </c>
    </row>
    <row r="364" spans="1:3" x14ac:dyDescent="0.25">
      <c r="A364" s="13" t="s">
        <v>787</v>
      </c>
      <c r="B364" s="13" t="s">
        <v>787</v>
      </c>
      <c r="C364">
        <v>363</v>
      </c>
    </row>
    <row r="365" spans="1:3" x14ac:dyDescent="0.25">
      <c r="A365" s="13" t="s">
        <v>788</v>
      </c>
      <c r="B365" s="13" t="s">
        <v>788</v>
      </c>
      <c r="C365">
        <v>364</v>
      </c>
    </row>
    <row r="366" spans="1:3" x14ac:dyDescent="0.25">
      <c r="A366" s="13" t="s">
        <v>789</v>
      </c>
      <c r="B366" s="13" t="s">
        <v>789</v>
      </c>
      <c r="C366">
        <v>365</v>
      </c>
    </row>
    <row r="367" spans="1:3" x14ac:dyDescent="0.25">
      <c r="A367" s="13" t="s">
        <v>635</v>
      </c>
      <c r="B367" s="13" t="s">
        <v>635</v>
      </c>
      <c r="C367">
        <v>366</v>
      </c>
    </row>
    <row r="368" spans="1:3" x14ac:dyDescent="0.25">
      <c r="A368" s="13" t="s">
        <v>790</v>
      </c>
      <c r="B368" s="13" t="s">
        <v>790</v>
      </c>
      <c r="C368">
        <v>367</v>
      </c>
    </row>
    <row r="369" spans="1:3" x14ac:dyDescent="0.25">
      <c r="A369" s="13" t="s">
        <v>791</v>
      </c>
      <c r="B369" s="13" t="s">
        <v>791</v>
      </c>
      <c r="C369">
        <v>368</v>
      </c>
    </row>
    <row r="370" spans="1:3" x14ac:dyDescent="0.25">
      <c r="A370" s="13" t="s">
        <v>792</v>
      </c>
      <c r="B370" s="13" t="s">
        <v>792</v>
      </c>
      <c r="C370">
        <v>369</v>
      </c>
    </row>
    <row r="371" spans="1:3" x14ac:dyDescent="0.25">
      <c r="A371" s="13" t="s">
        <v>793</v>
      </c>
      <c r="B371" s="13" t="s">
        <v>794</v>
      </c>
      <c r="C371">
        <v>370</v>
      </c>
    </row>
    <row r="372" spans="1:3" x14ac:dyDescent="0.25">
      <c r="A372" s="13" t="s">
        <v>795</v>
      </c>
      <c r="B372" s="13" t="s">
        <v>795</v>
      </c>
      <c r="C372">
        <v>371</v>
      </c>
    </row>
    <row r="373" spans="1:3" x14ac:dyDescent="0.25">
      <c r="A373" s="13" t="s">
        <v>796</v>
      </c>
      <c r="B373" s="13" t="s">
        <v>796</v>
      </c>
      <c r="C373">
        <v>372</v>
      </c>
    </row>
    <row r="374" spans="1:3" x14ac:dyDescent="0.25">
      <c r="A374" s="13" t="s">
        <v>797</v>
      </c>
      <c r="B374" s="13" t="s">
        <v>797</v>
      </c>
      <c r="C374">
        <v>373</v>
      </c>
    </row>
    <row r="375" spans="1:3" x14ac:dyDescent="0.25">
      <c r="A375" s="13" t="s">
        <v>798</v>
      </c>
      <c r="B375" s="13" t="s">
        <v>799</v>
      </c>
      <c r="C375">
        <v>374</v>
      </c>
    </row>
    <row r="376" spans="1:3" x14ac:dyDescent="0.25">
      <c r="A376" s="13" t="s">
        <v>800</v>
      </c>
      <c r="B376" s="13" t="s">
        <v>552</v>
      </c>
      <c r="C376">
        <v>375</v>
      </c>
    </row>
    <row r="377" spans="1:3" x14ac:dyDescent="0.25">
      <c r="A377" s="13" t="s">
        <v>552</v>
      </c>
      <c r="B377" s="13" t="s">
        <v>552</v>
      </c>
      <c r="C377">
        <v>376</v>
      </c>
    </row>
    <row r="378" spans="1:3" x14ac:dyDescent="0.25">
      <c r="A378" s="13" t="s">
        <v>801</v>
      </c>
      <c r="B378" s="13" t="s">
        <v>801</v>
      </c>
      <c r="C378">
        <v>377</v>
      </c>
    </row>
    <row r="379" spans="1:3" x14ac:dyDescent="0.25">
      <c r="A379" s="13" t="s">
        <v>802</v>
      </c>
      <c r="B379" s="13" t="s">
        <v>802</v>
      </c>
      <c r="C379">
        <v>378</v>
      </c>
    </row>
    <row r="380" spans="1:3" x14ac:dyDescent="0.25">
      <c r="A380" s="13" t="s">
        <v>803</v>
      </c>
      <c r="B380" s="13" t="s">
        <v>803</v>
      </c>
      <c r="C380">
        <v>379</v>
      </c>
    </row>
    <row r="381" spans="1:3" x14ac:dyDescent="0.25">
      <c r="A381" s="13" t="s">
        <v>804</v>
      </c>
      <c r="B381" s="13" t="s">
        <v>804</v>
      </c>
      <c r="C381">
        <v>380</v>
      </c>
    </row>
    <row r="382" spans="1:3" x14ac:dyDescent="0.25">
      <c r="A382" s="13" t="s">
        <v>805</v>
      </c>
      <c r="B382" s="13" t="s">
        <v>805</v>
      </c>
      <c r="C382">
        <v>381</v>
      </c>
    </row>
    <row r="383" spans="1:3" x14ac:dyDescent="0.25">
      <c r="A383" s="13" t="s">
        <v>806</v>
      </c>
      <c r="B383" s="13" t="s">
        <v>806</v>
      </c>
      <c r="C383">
        <v>382</v>
      </c>
    </row>
    <row r="384" spans="1:3" x14ac:dyDescent="0.25">
      <c r="A384" s="13" t="s">
        <v>42</v>
      </c>
      <c r="B384" s="13" t="s">
        <v>42</v>
      </c>
      <c r="C384">
        <v>383</v>
      </c>
    </row>
    <row r="385" spans="1:3" x14ac:dyDescent="0.25">
      <c r="A385" s="13" t="s">
        <v>807</v>
      </c>
      <c r="B385" s="13" t="s">
        <v>807</v>
      </c>
      <c r="C385">
        <v>384</v>
      </c>
    </row>
    <row r="386" spans="1:3" x14ac:dyDescent="0.25">
      <c r="A386" s="13" t="s">
        <v>808</v>
      </c>
      <c r="B386" s="13" t="s">
        <v>808</v>
      </c>
      <c r="C386">
        <v>385</v>
      </c>
    </row>
    <row r="387" spans="1:3" x14ac:dyDescent="0.25">
      <c r="A387" s="13" t="s">
        <v>809</v>
      </c>
      <c r="B387" s="13" t="s">
        <v>809</v>
      </c>
      <c r="C387">
        <v>386</v>
      </c>
    </row>
    <row r="388" spans="1:3" x14ac:dyDescent="0.25">
      <c r="A388" s="13" t="s">
        <v>810</v>
      </c>
      <c r="B388" s="13" t="s">
        <v>810</v>
      </c>
      <c r="C388">
        <v>387</v>
      </c>
    </row>
    <row r="389" spans="1:3" x14ac:dyDescent="0.25">
      <c r="A389" s="13" t="s">
        <v>811</v>
      </c>
      <c r="B389" s="13" t="s">
        <v>811</v>
      </c>
      <c r="C389">
        <v>388</v>
      </c>
    </row>
    <row r="390" spans="1:3" x14ac:dyDescent="0.25">
      <c r="A390" s="13" t="s">
        <v>812</v>
      </c>
      <c r="B390" s="13" t="s">
        <v>812</v>
      </c>
      <c r="C390">
        <v>389</v>
      </c>
    </row>
    <row r="391" spans="1:3" x14ac:dyDescent="0.25">
      <c r="A391" s="13" t="s">
        <v>813</v>
      </c>
      <c r="B391" s="13" t="s">
        <v>714</v>
      </c>
      <c r="C391">
        <v>390</v>
      </c>
    </row>
    <row r="392" spans="1:3" x14ac:dyDescent="0.25">
      <c r="A392" s="13" t="s">
        <v>814</v>
      </c>
      <c r="B392" s="13" t="s">
        <v>815</v>
      </c>
      <c r="C392">
        <v>391</v>
      </c>
    </row>
    <row r="393" spans="1:3" x14ac:dyDescent="0.25">
      <c r="A393" s="13" t="s">
        <v>816</v>
      </c>
      <c r="B393" s="13" t="s">
        <v>817</v>
      </c>
      <c r="C393">
        <v>392</v>
      </c>
    </row>
    <row r="394" spans="1:3" x14ac:dyDescent="0.25">
      <c r="A394" s="13" t="s">
        <v>818</v>
      </c>
      <c r="B394" s="13" t="s">
        <v>819</v>
      </c>
      <c r="C394">
        <v>393</v>
      </c>
    </row>
    <row r="395" spans="1:3" x14ac:dyDescent="0.25">
      <c r="A395" s="13" t="s">
        <v>820</v>
      </c>
      <c r="B395" s="13" t="s">
        <v>821</v>
      </c>
      <c r="C395">
        <v>394</v>
      </c>
    </row>
    <row r="396" spans="1:3" x14ac:dyDescent="0.25">
      <c r="A396" s="13" t="s">
        <v>21</v>
      </c>
      <c r="B396" s="13" t="s">
        <v>21</v>
      </c>
      <c r="C396">
        <v>395</v>
      </c>
    </row>
    <row r="397" spans="1:3" x14ac:dyDescent="0.25">
      <c r="A397" s="13" t="s">
        <v>822</v>
      </c>
      <c r="B397" s="13" t="s">
        <v>822</v>
      </c>
      <c r="C397">
        <v>396</v>
      </c>
    </row>
    <row r="398" spans="1:3" x14ac:dyDescent="0.25">
      <c r="A398" s="13" t="s">
        <v>652</v>
      </c>
      <c r="B398" s="13" t="s">
        <v>652</v>
      </c>
      <c r="C398">
        <v>397</v>
      </c>
    </row>
    <row r="399" spans="1:3" x14ac:dyDescent="0.25">
      <c r="A399" s="13" t="s">
        <v>823</v>
      </c>
      <c r="B399" s="13" t="s">
        <v>823</v>
      </c>
      <c r="C399">
        <v>398</v>
      </c>
    </row>
    <row r="400" spans="1:3" x14ac:dyDescent="0.25">
      <c r="A400" s="13" t="s">
        <v>662</v>
      </c>
      <c r="B400" s="13" t="s">
        <v>662</v>
      </c>
      <c r="C400">
        <v>399</v>
      </c>
    </row>
    <row r="401" spans="1:3" x14ac:dyDescent="0.25">
      <c r="A401" s="13" t="s">
        <v>824</v>
      </c>
      <c r="B401" s="13" t="s">
        <v>824</v>
      </c>
      <c r="C401">
        <v>400</v>
      </c>
    </row>
    <row r="402" spans="1:3" x14ac:dyDescent="0.25">
      <c r="A402" s="13" t="s">
        <v>671</v>
      </c>
      <c r="B402" s="13" t="s">
        <v>671</v>
      </c>
      <c r="C402">
        <v>401</v>
      </c>
    </row>
    <row r="403" spans="1:3" x14ac:dyDescent="0.25">
      <c r="A403" s="13" t="s">
        <v>674</v>
      </c>
      <c r="B403" s="13" t="s">
        <v>674</v>
      </c>
      <c r="C403">
        <v>402</v>
      </c>
    </row>
    <row r="404" spans="1:3" x14ac:dyDescent="0.25">
      <c r="A404" s="13" t="s">
        <v>825</v>
      </c>
      <c r="B404" s="13" t="s">
        <v>825</v>
      </c>
      <c r="C404">
        <v>403</v>
      </c>
    </row>
    <row r="405" spans="1:3" x14ac:dyDescent="0.25">
      <c r="A405" s="13" t="s">
        <v>826</v>
      </c>
      <c r="B405" s="13" t="s">
        <v>826</v>
      </c>
      <c r="C405">
        <v>404</v>
      </c>
    </row>
    <row r="406" spans="1:3" x14ac:dyDescent="0.25">
      <c r="A406" s="13" t="s">
        <v>678</v>
      </c>
      <c r="B406" s="13" t="s">
        <v>678</v>
      </c>
      <c r="C406">
        <v>405</v>
      </c>
    </row>
    <row r="407" spans="1:3" x14ac:dyDescent="0.25">
      <c r="A407" s="13" t="s">
        <v>679</v>
      </c>
      <c r="B407" s="13" t="s">
        <v>679</v>
      </c>
      <c r="C407">
        <v>406</v>
      </c>
    </row>
    <row r="408" spans="1:3" x14ac:dyDescent="0.25">
      <c r="A408" s="13" t="s">
        <v>827</v>
      </c>
      <c r="B408" s="13" t="s">
        <v>827</v>
      </c>
      <c r="C408">
        <v>407</v>
      </c>
    </row>
    <row r="409" spans="1:3" x14ac:dyDescent="0.25">
      <c r="A409" s="13" t="s">
        <v>828</v>
      </c>
      <c r="B409" s="13" t="s">
        <v>828</v>
      </c>
      <c r="C409">
        <v>408</v>
      </c>
    </row>
    <row r="410" spans="1:3" x14ac:dyDescent="0.25">
      <c r="A410" s="13" t="s">
        <v>686</v>
      </c>
      <c r="B410" s="13" t="s">
        <v>686</v>
      </c>
      <c r="C410">
        <v>409</v>
      </c>
    </row>
    <row r="411" spans="1:3" x14ac:dyDescent="0.25">
      <c r="A411" s="13" t="s">
        <v>687</v>
      </c>
      <c r="B411" s="13" t="s">
        <v>687</v>
      </c>
      <c r="C411">
        <v>410</v>
      </c>
    </row>
    <row r="412" spans="1:3" x14ac:dyDescent="0.25">
      <c r="A412" s="13" t="s">
        <v>829</v>
      </c>
      <c r="B412" s="13" t="s">
        <v>829</v>
      </c>
      <c r="C412">
        <v>411</v>
      </c>
    </row>
    <row r="413" spans="1:3" x14ac:dyDescent="0.25">
      <c r="A413" s="13" t="s">
        <v>731</v>
      </c>
      <c r="B413" s="13" t="s">
        <v>731</v>
      </c>
      <c r="C413">
        <v>412</v>
      </c>
    </row>
    <row r="414" spans="1:3" x14ac:dyDescent="0.25">
      <c r="A414" s="13" t="s">
        <v>24</v>
      </c>
      <c r="B414" s="13" t="s">
        <v>24</v>
      </c>
      <c r="C414">
        <v>413</v>
      </c>
    </row>
    <row r="415" spans="1:3" x14ac:dyDescent="0.25">
      <c r="A415" s="13" t="s">
        <v>830</v>
      </c>
      <c r="B415" s="13" t="s">
        <v>830</v>
      </c>
      <c r="C415">
        <v>414</v>
      </c>
    </row>
    <row r="416" spans="1:3" x14ac:dyDescent="0.25">
      <c r="A416" s="13" t="s">
        <v>831</v>
      </c>
      <c r="B416" s="13" t="s">
        <v>831</v>
      </c>
      <c r="C416">
        <v>415</v>
      </c>
    </row>
    <row r="417" spans="1:3" x14ac:dyDescent="0.25">
      <c r="A417" s="13" t="s">
        <v>832</v>
      </c>
      <c r="B417" s="13" t="s">
        <v>832</v>
      </c>
      <c r="C417">
        <v>416</v>
      </c>
    </row>
    <row r="418" spans="1:3" x14ac:dyDescent="0.25">
      <c r="A418" s="13" t="s">
        <v>761</v>
      </c>
      <c r="B418" s="13" t="s">
        <v>761</v>
      </c>
      <c r="C418">
        <v>417</v>
      </c>
    </row>
    <row r="419" spans="1:3" x14ac:dyDescent="0.25">
      <c r="A419" s="13" t="s">
        <v>762</v>
      </c>
      <c r="B419" s="13" t="s">
        <v>762</v>
      </c>
      <c r="C419">
        <v>418</v>
      </c>
    </row>
    <row r="420" spans="1:3" x14ac:dyDescent="0.25">
      <c r="A420" s="13" t="s">
        <v>833</v>
      </c>
      <c r="B420" s="13" t="s">
        <v>833</v>
      </c>
      <c r="C420">
        <v>419</v>
      </c>
    </row>
    <row r="421" spans="1:3" x14ac:dyDescent="0.25">
      <c r="A421" s="13" t="s">
        <v>834</v>
      </c>
      <c r="B421" s="13" t="s">
        <v>834</v>
      </c>
      <c r="C421">
        <v>420</v>
      </c>
    </row>
    <row r="422" spans="1:3" x14ac:dyDescent="0.25">
      <c r="A422" s="13" t="s">
        <v>835</v>
      </c>
      <c r="B422" s="13" t="s">
        <v>835</v>
      </c>
      <c r="C422">
        <v>421</v>
      </c>
    </row>
    <row r="423" spans="1:3" x14ac:dyDescent="0.25">
      <c r="A423" s="13" t="s">
        <v>836</v>
      </c>
      <c r="B423" s="13" t="s">
        <v>836</v>
      </c>
      <c r="C423">
        <v>422</v>
      </c>
    </row>
    <row r="424" spans="1:3" x14ac:dyDescent="0.25">
      <c r="A424" s="13" t="s">
        <v>837</v>
      </c>
      <c r="B424" s="13" t="s">
        <v>837</v>
      </c>
      <c r="C424">
        <v>423</v>
      </c>
    </row>
    <row r="425" spans="1:3" x14ac:dyDescent="0.25">
      <c r="A425" s="13" t="s">
        <v>838</v>
      </c>
      <c r="B425" s="13" t="s">
        <v>838</v>
      </c>
      <c r="C425">
        <v>424</v>
      </c>
    </row>
    <row r="426" spans="1:3" x14ac:dyDescent="0.25">
      <c r="A426" s="13" t="s">
        <v>839</v>
      </c>
      <c r="B426" s="13" t="s">
        <v>839</v>
      </c>
      <c r="C426">
        <v>425</v>
      </c>
    </row>
    <row r="427" spans="1:3" x14ac:dyDescent="0.25">
      <c r="A427" s="13" t="s">
        <v>840</v>
      </c>
      <c r="B427" s="13" t="s">
        <v>840</v>
      </c>
      <c r="C427">
        <v>426</v>
      </c>
    </row>
    <row r="428" spans="1:3" x14ac:dyDescent="0.25">
      <c r="A428" s="13" t="s">
        <v>841</v>
      </c>
      <c r="B428" s="13" t="s">
        <v>841</v>
      </c>
      <c r="C428">
        <v>427</v>
      </c>
    </row>
    <row r="429" spans="1:3" x14ac:dyDescent="0.25">
      <c r="A429" s="13" t="s">
        <v>842</v>
      </c>
      <c r="B429" s="13" t="s">
        <v>842</v>
      </c>
      <c r="C429">
        <v>428</v>
      </c>
    </row>
    <row r="430" spans="1:3" x14ac:dyDescent="0.25">
      <c r="A430" s="13" t="s">
        <v>843</v>
      </c>
      <c r="B430" s="13" t="s">
        <v>843</v>
      </c>
      <c r="C430">
        <v>429</v>
      </c>
    </row>
    <row r="431" spans="1:3" x14ac:dyDescent="0.25">
      <c r="A431" s="13" t="s">
        <v>844</v>
      </c>
      <c r="B431" s="13" t="s">
        <v>844</v>
      </c>
      <c r="C431">
        <v>430</v>
      </c>
    </row>
    <row r="432" spans="1:3" x14ac:dyDescent="0.25">
      <c r="A432" s="13" t="s">
        <v>845</v>
      </c>
      <c r="B432" s="13" t="s">
        <v>845</v>
      </c>
      <c r="C432">
        <v>431</v>
      </c>
    </row>
    <row r="433" spans="1:3" x14ac:dyDescent="0.25">
      <c r="A433" s="18">
        <v>1</v>
      </c>
      <c r="B433" s="19">
        <v>1</v>
      </c>
      <c r="C433">
        <v>432</v>
      </c>
    </row>
    <row r="434" spans="1:3" x14ac:dyDescent="0.25">
      <c r="A434" s="18">
        <v>2</v>
      </c>
      <c r="B434" s="18">
        <v>2</v>
      </c>
      <c r="C434">
        <v>433</v>
      </c>
    </row>
    <row r="435" spans="1:3" x14ac:dyDescent="0.25">
      <c r="A435" s="18">
        <v>3</v>
      </c>
      <c r="B435" s="18">
        <v>3</v>
      </c>
      <c r="C435">
        <v>434</v>
      </c>
    </row>
    <row r="436" spans="1:3" x14ac:dyDescent="0.25">
      <c r="A436" s="18">
        <v>50</v>
      </c>
      <c r="B436" s="18">
        <v>50</v>
      </c>
      <c r="C436">
        <v>435</v>
      </c>
    </row>
    <row r="437" spans="1:3" x14ac:dyDescent="0.25">
      <c r="A437" s="18">
        <v>55</v>
      </c>
      <c r="B437" s="18">
        <v>55</v>
      </c>
      <c r="C437">
        <v>436</v>
      </c>
    </row>
    <row r="438" spans="1:3" x14ac:dyDescent="0.25">
      <c r="A438" s="18">
        <v>60</v>
      </c>
      <c r="B438" s="18">
        <v>60</v>
      </c>
      <c r="C438">
        <v>437</v>
      </c>
    </row>
    <row r="439" spans="1:3" x14ac:dyDescent="0.25">
      <c r="A439" s="13" t="s">
        <v>846</v>
      </c>
      <c r="B439" s="13" t="s">
        <v>846</v>
      </c>
      <c r="C439">
        <v>438</v>
      </c>
    </row>
    <row r="440" spans="1:3" x14ac:dyDescent="0.25">
      <c r="A440" s="13" t="s">
        <v>847</v>
      </c>
      <c r="B440" s="13" t="s">
        <v>847</v>
      </c>
      <c r="C440">
        <v>439</v>
      </c>
    </row>
    <row r="441" spans="1:3" x14ac:dyDescent="0.25">
      <c r="A441" s="13" t="s">
        <v>848</v>
      </c>
      <c r="B441" s="13" t="s">
        <v>848</v>
      </c>
      <c r="C441">
        <v>440</v>
      </c>
    </row>
    <row r="442" spans="1:3" x14ac:dyDescent="0.25">
      <c r="A442" s="13" t="s">
        <v>849</v>
      </c>
      <c r="B442" s="13" t="s">
        <v>849</v>
      </c>
      <c r="C442">
        <v>441</v>
      </c>
    </row>
    <row r="443" spans="1:3" x14ac:dyDescent="0.25">
      <c r="A443" s="13" t="s">
        <v>850</v>
      </c>
      <c r="B443" s="13" t="s">
        <v>850</v>
      </c>
      <c r="C443">
        <v>442</v>
      </c>
    </row>
    <row r="444" spans="1:3" x14ac:dyDescent="0.25">
      <c r="A444" s="13" t="s">
        <v>851</v>
      </c>
      <c r="B444" s="13" t="s">
        <v>851</v>
      </c>
      <c r="C444">
        <v>443</v>
      </c>
    </row>
    <row r="445" spans="1:3" x14ac:dyDescent="0.25">
      <c r="A445" s="13" t="s">
        <v>852</v>
      </c>
      <c r="B445" s="13" t="s">
        <v>852</v>
      </c>
      <c r="C445">
        <v>444</v>
      </c>
    </row>
    <row r="446" spans="1:3" x14ac:dyDescent="0.25">
      <c r="A446" s="13" t="s">
        <v>853</v>
      </c>
      <c r="B446" s="13" t="s">
        <v>853</v>
      </c>
      <c r="C446">
        <v>445</v>
      </c>
    </row>
    <row r="447" spans="1:3" x14ac:dyDescent="0.25">
      <c r="A447" s="13" t="s">
        <v>854</v>
      </c>
      <c r="B447" s="13" t="s">
        <v>854</v>
      </c>
      <c r="C447">
        <v>446</v>
      </c>
    </row>
    <row r="448" spans="1:3" x14ac:dyDescent="0.25">
      <c r="A448" s="13" t="s">
        <v>855</v>
      </c>
      <c r="B448" s="13" t="s">
        <v>855</v>
      </c>
      <c r="C448">
        <v>447</v>
      </c>
    </row>
    <row r="449" spans="1:3" x14ac:dyDescent="0.25">
      <c r="A449" s="13" t="s">
        <v>856</v>
      </c>
      <c r="B449" s="13" t="s">
        <v>856</v>
      </c>
      <c r="C449">
        <v>448</v>
      </c>
    </row>
    <row r="450" spans="1:3" x14ac:dyDescent="0.25">
      <c r="A450" s="13" t="s">
        <v>857</v>
      </c>
      <c r="B450" s="13" t="s">
        <v>857</v>
      </c>
      <c r="C450">
        <v>449</v>
      </c>
    </row>
    <row r="451" spans="1:3" x14ac:dyDescent="0.25">
      <c r="A451" s="13" t="s">
        <v>858</v>
      </c>
      <c r="B451" s="13" t="s">
        <v>858</v>
      </c>
      <c r="C451">
        <v>450</v>
      </c>
    </row>
    <row r="452" spans="1:3" x14ac:dyDescent="0.25">
      <c r="A452" s="13" t="s">
        <v>859</v>
      </c>
      <c r="B452" s="13" t="s">
        <v>859</v>
      </c>
      <c r="C452">
        <v>451</v>
      </c>
    </row>
    <row r="453" spans="1:3" x14ac:dyDescent="0.25">
      <c r="A453" s="13" t="s">
        <v>860</v>
      </c>
      <c r="B453" s="13" t="s">
        <v>860</v>
      </c>
      <c r="C453">
        <v>452</v>
      </c>
    </row>
    <row r="454" spans="1:3" x14ac:dyDescent="0.25">
      <c r="A454" s="13" t="s">
        <v>861</v>
      </c>
      <c r="B454" s="13" t="s">
        <v>861</v>
      </c>
      <c r="C454">
        <v>453</v>
      </c>
    </row>
    <row r="455" spans="1:3" x14ac:dyDescent="0.25">
      <c r="A455" s="13" t="s">
        <v>862</v>
      </c>
      <c r="B455" s="13" t="s">
        <v>862</v>
      </c>
      <c r="C455">
        <v>454</v>
      </c>
    </row>
    <row r="456" spans="1:3" x14ac:dyDescent="0.25">
      <c r="A456" s="13" t="s">
        <v>863</v>
      </c>
      <c r="B456" s="13" t="s">
        <v>863</v>
      </c>
      <c r="C456">
        <v>455</v>
      </c>
    </row>
    <row r="457" spans="1:3" x14ac:dyDescent="0.25">
      <c r="A457" s="13" t="s">
        <v>864</v>
      </c>
      <c r="B457" s="13" t="s">
        <v>864</v>
      </c>
      <c r="C457">
        <v>456</v>
      </c>
    </row>
    <row r="458" spans="1:3" x14ac:dyDescent="0.25">
      <c r="A458" s="13" t="s">
        <v>865</v>
      </c>
      <c r="B458" s="13" t="s">
        <v>865</v>
      </c>
      <c r="C458">
        <v>457</v>
      </c>
    </row>
    <row r="459" spans="1:3" x14ac:dyDescent="0.25">
      <c r="A459" s="13" t="s">
        <v>866</v>
      </c>
      <c r="B459" s="13" t="s">
        <v>866</v>
      </c>
      <c r="C459">
        <v>458</v>
      </c>
    </row>
    <row r="460" spans="1:3" x14ac:dyDescent="0.25">
      <c r="A460" s="13" t="s">
        <v>21</v>
      </c>
      <c r="B460" s="13" t="s">
        <v>21</v>
      </c>
      <c r="C460">
        <v>459</v>
      </c>
    </row>
    <row r="461" spans="1:3" x14ac:dyDescent="0.25">
      <c r="A461" s="13" t="s">
        <v>23</v>
      </c>
      <c r="B461" s="13" t="s">
        <v>23</v>
      </c>
      <c r="C461">
        <v>460</v>
      </c>
    </row>
    <row r="462" spans="1:3" x14ac:dyDescent="0.25">
      <c r="A462" s="13" t="s">
        <v>23</v>
      </c>
      <c r="B462" s="13" t="s">
        <v>23</v>
      </c>
      <c r="C462">
        <v>461</v>
      </c>
    </row>
    <row r="463" spans="1:3" x14ac:dyDescent="0.25">
      <c r="A463" s="13" t="s">
        <v>26</v>
      </c>
      <c r="B463" s="13" t="s">
        <v>26</v>
      </c>
      <c r="C463">
        <v>462</v>
      </c>
    </row>
    <row r="464" spans="1:3" x14ac:dyDescent="0.25">
      <c r="A464" s="13" t="s">
        <v>29</v>
      </c>
      <c r="B464" s="13" t="s">
        <v>29</v>
      </c>
      <c r="C464">
        <v>463</v>
      </c>
    </row>
    <row r="465" spans="1:3" x14ac:dyDescent="0.25">
      <c r="A465" s="13" t="s">
        <v>34</v>
      </c>
      <c r="B465" s="13" t="s">
        <v>34</v>
      </c>
      <c r="C465">
        <v>464</v>
      </c>
    </row>
    <row r="466" spans="1:3" x14ac:dyDescent="0.25">
      <c r="A466" s="13" t="s">
        <v>25</v>
      </c>
      <c r="B466" s="13" t="s">
        <v>25</v>
      </c>
      <c r="C466">
        <v>465</v>
      </c>
    </row>
    <row r="467" spans="1:3" x14ac:dyDescent="0.25">
      <c r="A467" s="13" t="s">
        <v>39</v>
      </c>
      <c r="B467" s="13" t="s">
        <v>39</v>
      </c>
      <c r="C467">
        <v>466</v>
      </c>
    </row>
    <row r="468" spans="1:3" x14ac:dyDescent="0.25">
      <c r="A468" s="13" t="s">
        <v>43</v>
      </c>
      <c r="B468" s="13" t="s">
        <v>43</v>
      </c>
      <c r="C468">
        <v>467</v>
      </c>
    </row>
    <row r="469" spans="1:3" x14ac:dyDescent="0.25">
      <c r="A469" s="13" t="s">
        <v>27</v>
      </c>
      <c r="B469" s="13" t="s">
        <v>27</v>
      </c>
      <c r="C469">
        <v>468</v>
      </c>
    </row>
    <row r="470" spans="1:3" x14ac:dyDescent="0.25">
      <c r="A470" s="13" t="s">
        <v>46</v>
      </c>
      <c r="B470" s="13" t="s">
        <v>46</v>
      </c>
      <c r="C470">
        <v>469</v>
      </c>
    </row>
    <row r="471" spans="1:3" x14ac:dyDescent="0.25">
      <c r="A471" s="13" t="s">
        <v>38</v>
      </c>
      <c r="B471" s="13" t="s">
        <v>38</v>
      </c>
      <c r="C471">
        <v>470</v>
      </c>
    </row>
    <row r="472" spans="1:3" x14ac:dyDescent="0.25">
      <c r="A472" s="13" t="s">
        <v>35</v>
      </c>
      <c r="B472" s="13" t="s">
        <v>35</v>
      </c>
      <c r="C472">
        <v>471</v>
      </c>
    </row>
    <row r="473" spans="1:3" x14ac:dyDescent="0.25">
      <c r="A473" s="13" t="s">
        <v>24</v>
      </c>
      <c r="B473" s="13" t="s">
        <v>24</v>
      </c>
      <c r="C473">
        <v>472</v>
      </c>
    </row>
    <row r="474" spans="1:3" x14ac:dyDescent="0.25">
      <c r="A474" s="13" t="s">
        <v>32</v>
      </c>
      <c r="B474" s="13" t="s">
        <v>32</v>
      </c>
      <c r="C474">
        <v>473</v>
      </c>
    </row>
    <row r="475" spans="1:3" x14ac:dyDescent="0.25">
      <c r="A475" s="13" t="s">
        <v>44</v>
      </c>
      <c r="B475" s="13" t="s">
        <v>44</v>
      </c>
      <c r="C475">
        <v>474</v>
      </c>
    </row>
    <row r="476" spans="1:3" x14ac:dyDescent="0.25">
      <c r="A476" s="13" t="s">
        <v>30</v>
      </c>
      <c r="B476" s="13" t="s">
        <v>30</v>
      </c>
      <c r="C476">
        <v>475</v>
      </c>
    </row>
    <row r="477" spans="1:3" x14ac:dyDescent="0.25">
      <c r="A477" s="13" t="s">
        <v>31</v>
      </c>
      <c r="B477" s="13" t="s">
        <v>31</v>
      </c>
      <c r="C477">
        <v>476</v>
      </c>
    </row>
    <row r="478" spans="1:3" x14ac:dyDescent="0.25">
      <c r="A478" s="13" t="s">
        <v>22</v>
      </c>
      <c r="B478" s="13" t="s">
        <v>22</v>
      </c>
      <c r="C478">
        <v>477</v>
      </c>
    </row>
    <row r="479" spans="1:3" x14ac:dyDescent="0.25">
      <c r="A479" s="13" t="s">
        <v>40</v>
      </c>
      <c r="B479" s="13" t="s">
        <v>40</v>
      </c>
      <c r="C479">
        <v>478</v>
      </c>
    </row>
    <row r="480" spans="1:3" x14ac:dyDescent="0.25">
      <c r="A480" s="13" t="s">
        <v>36</v>
      </c>
      <c r="B480" s="13" t="s">
        <v>36</v>
      </c>
      <c r="C480">
        <v>479</v>
      </c>
    </row>
    <row r="481" spans="1:3" x14ac:dyDescent="0.25">
      <c r="A481" s="13" t="s">
        <v>28</v>
      </c>
      <c r="B481" s="13" t="s">
        <v>28</v>
      </c>
      <c r="C481">
        <v>480</v>
      </c>
    </row>
    <row r="482" spans="1:3" x14ac:dyDescent="0.25">
      <c r="A482" s="13" t="s">
        <v>41</v>
      </c>
      <c r="B482" s="13" t="s">
        <v>41</v>
      </c>
      <c r="C482">
        <v>481</v>
      </c>
    </row>
    <row r="483" spans="1:3" x14ac:dyDescent="0.25">
      <c r="A483" s="13" t="s">
        <v>45</v>
      </c>
      <c r="B483" s="13" t="s">
        <v>45</v>
      </c>
      <c r="C483">
        <v>482</v>
      </c>
    </row>
    <row r="484" spans="1:3" x14ac:dyDescent="0.25">
      <c r="A484" s="13" t="s">
        <v>48</v>
      </c>
      <c r="B484" s="13" t="s">
        <v>48</v>
      </c>
      <c r="C484">
        <v>483</v>
      </c>
    </row>
    <row r="485" spans="1:3" x14ac:dyDescent="0.25">
      <c r="A485" s="13" t="s">
        <v>47</v>
      </c>
      <c r="B485" s="13" t="s">
        <v>47</v>
      </c>
      <c r="C485">
        <v>484</v>
      </c>
    </row>
    <row r="486" spans="1:3" x14ac:dyDescent="0.25">
      <c r="A486" s="13" t="s">
        <v>33</v>
      </c>
      <c r="B486" s="13" t="s">
        <v>33</v>
      </c>
      <c r="C486">
        <v>485</v>
      </c>
    </row>
    <row r="487" spans="1:3" x14ac:dyDescent="0.25">
      <c r="A487" s="13" t="s">
        <v>42</v>
      </c>
      <c r="B487" s="13" t="s">
        <v>42</v>
      </c>
      <c r="C487">
        <v>486</v>
      </c>
    </row>
    <row r="488" spans="1:3" x14ac:dyDescent="0.25">
      <c r="A488" s="13" t="s">
        <v>37</v>
      </c>
      <c r="B488" s="13" t="s">
        <v>37</v>
      </c>
      <c r="C488">
        <v>487</v>
      </c>
    </row>
    <row r="489" spans="1:3" x14ac:dyDescent="0.25">
      <c r="A489" t="s">
        <v>1262</v>
      </c>
      <c r="B489" t="s">
        <v>1262</v>
      </c>
      <c r="C489">
        <v>488</v>
      </c>
    </row>
    <row r="490" spans="1:3" x14ac:dyDescent="0.25">
      <c r="A490" t="s">
        <v>1263</v>
      </c>
      <c r="B490" t="s">
        <v>1263</v>
      </c>
      <c r="C490">
        <v>489</v>
      </c>
    </row>
    <row r="491" spans="1:3" x14ac:dyDescent="0.25">
      <c r="A491" t="s">
        <v>1264</v>
      </c>
      <c r="B491" t="s">
        <v>1264</v>
      </c>
      <c r="C491">
        <v>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I26" sqref="I26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18</v>
      </c>
    </row>
    <row r="2" spans="1:1" x14ac:dyDescent="0.25">
      <c r="A2" t="str" cm="1">
        <f t="array" ref="A2">_xlfn._xlws.SORT(_xlfn.UNIQUE(_xlfn._xlws.FILTER(osszefuzott!K2:K9244, osszefuzott!K2:K9244&lt;&gt;0)))</f>
        <v>Casco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2024-10-03T20:14:06Z</dcterms:modified>
  <cp:category/>
  <cp:contentStatus/>
</cp:coreProperties>
</file>